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\OneDrive\Documentos\2022\CUENTA PUBLICA ANUAL 2022\ARCHIVOS CUENTA PUBLICA ANUAL 2022\"/>
    </mc:Choice>
  </mc:AlternateContent>
  <xr:revisionPtr revIDLastSave="0" documentId="13_ncr:1_{E59845A4-EB90-403D-8ECA-4C8079883B2D}" xr6:coauthVersionLast="47" xr6:coauthVersionMax="47" xr10:uidLastSave="{00000000-0000-0000-0000-000000000000}"/>
  <bookViews>
    <workbookView xWindow="-120" yWindow="-120" windowWidth="29040" windowHeight="15720" xr2:uid="{A0B13EA4-B8E1-4E43-B217-EA368E1DEC10}"/>
  </bookViews>
  <sheets>
    <sheet name="Hoja1" sheetId="1" r:id="rId1"/>
  </sheets>
  <definedNames>
    <definedName name="_xlnm.Print_Area" localSheetId="0">Hoja1!$A$1:$N$217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4" i="1" l="1"/>
  <c r="N15" i="1"/>
  <c r="N16" i="1"/>
  <c r="N17" i="1"/>
  <c r="N18" i="1"/>
  <c r="N19" i="1"/>
  <c r="N25" i="1"/>
  <c r="N33" i="1"/>
  <c r="N35" i="1"/>
  <c r="N36" i="1"/>
  <c r="N37" i="1"/>
  <c r="N39" i="1"/>
  <c r="N52" i="1"/>
  <c r="N68" i="1"/>
  <c r="N73" i="1"/>
  <c r="N74" i="1"/>
  <c r="N75" i="1"/>
  <c r="N76" i="1"/>
  <c r="N77" i="1"/>
  <c r="N81" i="1"/>
  <c r="N82" i="1"/>
  <c r="N113" i="1"/>
  <c r="N112" i="1" s="1"/>
  <c r="N132" i="1"/>
  <c r="N187" i="1"/>
  <c r="M187" i="1"/>
  <c r="L187" i="1"/>
  <c r="K187" i="1"/>
  <c r="I187" i="1"/>
  <c r="H187" i="1"/>
  <c r="G187" i="1"/>
  <c r="F187" i="1"/>
  <c r="F186" i="1" s="1"/>
  <c r="E187" i="1"/>
  <c r="E186" i="1" s="1"/>
  <c r="D187" i="1"/>
  <c r="D186" i="1" s="1"/>
  <c r="C187" i="1"/>
  <c r="C186" i="1" s="1"/>
  <c r="B187" i="1"/>
  <c r="B186" i="1" s="1"/>
  <c r="G186" i="1"/>
  <c r="E174" i="1"/>
  <c r="D174" i="1"/>
  <c r="C174" i="1"/>
  <c r="B174" i="1"/>
  <c r="I153" i="1"/>
  <c r="H153" i="1"/>
  <c r="G153" i="1"/>
  <c r="F153" i="1"/>
  <c r="E153" i="1"/>
  <c r="D153" i="1"/>
  <c r="C153" i="1"/>
  <c r="B153" i="1"/>
  <c r="E139" i="1"/>
  <c r="D139" i="1"/>
  <c r="C139" i="1"/>
  <c r="B139" i="1"/>
  <c r="M132" i="1"/>
  <c r="M131" i="1" s="1"/>
  <c r="L132" i="1"/>
  <c r="L131" i="1" s="1"/>
  <c r="K132" i="1"/>
  <c r="K131" i="1" s="1"/>
  <c r="I132" i="1"/>
  <c r="I131" i="1" s="1"/>
  <c r="H132" i="1"/>
  <c r="H131" i="1" s="1"/>
  <c r="G132" i="1"/>
  <c r="G131" i="1" s="1"/>
  <c r="F132" i="1"/>
  <c r="F131" i="1" s="1"/>
  <c r="E132" i="1"/>
  <c r="E131" i="1" s="1"/>
  <c r="D132" i="1"/>
  <c r="D131" i="1" s="1"/>
  <c r="C132" i="1"/>
  <c r="C131" i="1" s="1"/>
  <c r="B132" i="1"/>
  <c r="B131" i="1" s="1"/>
  <c r="E119" i="1"/>
  <c r="D119" i="1"/>
  <c r="C119" i="1"/>
  <c r="B119" i="1"/>
  <c r="M113" i="1"/>
  <c r="M112" i="1" s="1"/>
  <c r="L113" i="1"/>
  <c r="L112" i="1" s="1"/>
  <c r="K113" i="1"/>
  <c r="K112" i="1" s="1"/>
  <c r="I113" i="1"/>
  <c r="I112" i="1" s="1"/>
  <c r="H113" i="1"/>
  <c r="H112" i="1" s="1"/>
  <c r="G113" i="1"/>
  <c r="G112" i="1" s="1"/>
  <c r="F113" i="1"/>
  <c r="F112" i="1" s="1"/>
  <c r="F128" i="1" s="1"/>
  <c r="E113" i="1"/>
  <c r="D113" i="1"/>
  <c r="C113" i="1"/>
  <c r="B113" i="1"/>
  <c r="D112" i="1"/>
  <c r="D128" i="1" s="1"/>
  <c r="L100" i="1"/>
  <c r="K100" i="1"/>
  <c r="I100" i="1"/>
  <c r="H100" i="1"/>
  <c r="G100" i="1"/>
  <c r="F100" i="1"/>
  <c r="E100" i="1"/>
  <c r="D100" i="1"/>
  <c r="C100" i="1"/>
  <c r="B100" i="1"/>
  <c r="M93" i="1"/>
  <c r="L93" i="1"/>
  <c r="K93" i="1"/>
  <c r="I93" i="1"/>
  <c r="H93" i="1"/>
  <c r="G93" i="1"/>
  <c r="F93" i="1"/>
  <c r="E93" i="1"/>
  <c r="D93" i="1"/>
  <c r="C93" i="1"/>
  <c r="B93" i="1"/>
  <c r="B87" i="1"/>
  <c r="M80" i="1"/>
  <c r="L80" i="1"/>
  <c r="K80" i="1"/>
  <c r="I80" i="1"/>
  <c r="H80" i="1"/>
  <c r="G80" i="1"/>
  <c r="F80" i="1"/>
  <c r="E80" i="1"/>
  <c r="D80" i="1"/>
  <c r="C80" i="1"/>
  <c r="B80" i="1"/>
  <c r="M72" i="1"/>
  <c r="L72" i="1"/>
  <c r="K72" i="1"/>
  <c r="I72" i="1"/>
  <c r="H72" i="1"/>
  <c r="G72" i="1"/>
  <c r="F72" i="1"/>
  <c r="E72" i="1"/>
  <c r="D72" i="1"/>
  <c r="C72" i="1"/>
  <c r="B72" i="1"/>
  <c r="M66" i="1"/>
  <c r="M86" i="1" s="1"/>
  <c r="M90" i="1" s="1"/>
  <c r="M87" i="1" s="1"/>
  <c r="L66" i="1"/>
  <c r="L86" i="1" s="1"/>
  <c r="L90" i="1" s="1"/>
  <c r="L87" i="1" s="1"/>
  <c r="K66" i="1"/>
  <c r="K86" i="1" s="1"/>
  <c r="K90" i="1" s="1"/>
  <c r="K87" i="1" s="1"/>
  <c r="J66" i="1"/>
  <c r="I66" i="1"/>
  <c r="I86" i="1" s="1"/>
  <c r="I90" i="1" s="1"/>
  <c r="I87" i="1" s="1"/>
  <c r="H66" i="1"/>
  <c r="H86" i="1" s="1"/>
  <c r="H90" i="1" s="1"/>
  <c r="H87" i="1" s="1"/>
  <c r="G66" i="1"/>
  <c r="G86" i="1" s="1"/>
  <c r="G90" i="1" s="1"/>
  <c r="G87" i="1" s="1"/>
  <c r="F66" i="1"/>
  <c r="F86" i="1" s="1"/>
  <c r="F90" i="1" s="1"/>
  <c r="F87" i="1" s="1"/>
  <c r="E66" i="1"/>
  <c r="E86" i="1" s="1"/>
  <c r="E90" i="1" s="1"/>
  <c r="E87" i="1" s="1"/>
  <c r="D66" i="1"/>
  <c r="D86" i="1" s="1"/>
  <c r="D90" i="1" s="1"/>
  <c r="D87" i="1" s="1"/>
  <c r="C66" i="1"/>
  <c r="C86" i="1" s="1"/>
  <c r="C90" i="1" s="1"/>
  <c r="C87" i="1" s="1"/>
  <c r="B66" i="1"/>
  <c r="B86" i="1" s="1"/>
  <c r="M57" i="1"/>
  <c r="L57" i="1"/>
  <c r="K57" i="1"/>
  <c r="J57" i="1"/>
  <c r="I57" i="1"/>
  <c r="H57" i="1"/>
  <c r="G57" i="1"/>
  <c r="F57" i="1"/>
  <c r="E57" i="1"/>
  <c r="D57" i="1"/>
  <c r="C57" i="1"/>
  <c r="B57" i="1"/>
  <c r="M52" i="1"/>
  <c r="L52" i="1"/>
  <c r="K52" i="1"/>
  <c r="J52" i="1"/>
  <c r="I52" i="1"/>
  <c r="H52" i="1"/>
  <c r="G52" i="1"/>
  <c r="F52" i="1"/>
  <c r="E52" i="1"/>
  <c r="D52" i="1"/>
  <c r="C52" i="1"/>
  <c r="B52" i="1"/>
  <c r="M34" i="1"/>
  <c r="L34" i="1"/>
  <c r="K34" i="1"/>
  <c r="I34" i="1"/>
  <c r="H34" i="1"/>
  <c r="G34" i="1"/>
  <c r="F34" i="1"/>
  <c r="E34" i="1"/>
  <c r="D34" i="1"/>
  <c r="C34" i="1"/>
  <c r="B34" i="1"/>
  <c r="M25" i="1"/>
  <c r="M22" i="1" s="1"/>
  <c r="L25" i="1"/>
  <c r="L22" i="1" s="1"/>
  <c r="K25" i="1"/>
  <c r="K22" i="1" s="1"/>
  <c r="K21" i="1" s="1"/>
  <c r="J25" i="1"/>
  <c r="J22" i="1" s="1"/>
  <c r="I25" i="1"/>
  <c r="I22" i="1" s="1"/>
  <c r="I21" i="1" s="1"/>
  <c r="H25" i="1"/>
  <c r="H22" i="1" s="1"/>
  <c r="H21" i="1" s="1"/>
  <c r="G25" i="1"/>
  <c r="G22" i="1" s="1"/>
  <c r="G21" i="1" s="1"/>
  <c r="F25" i="1"/>
  <c r="F22" i="1" s="1"/>
  <c r="F21" i="1" s="1"/>
  <c r="E25" i="1"/>
  <c r="E22" i="1" s="1"/>
  <c r="E21" i="1" s="1"/>
  <c r="D25" i="1"/>
  <c r="D22" i="1" s="1"/>
  <c r="D21" i="1" s="1"/>
  <c r="C25" i="1"/>
  <c r="C22" i="1" s="1"/>
  <c r="C21" i="1" s="1"/>
  <c r="B25" i="1"/>
  <c r="B22" i="1" s="1"/>
  <c r="M13" i="1"/>
  <c r="M12" i="1" s="1"/>
  <c r="M11" i="1" s="1"/>
  <c r="L13" i="1"/>
  <c r="K13" i="1"/>
  <c r="K12" i="1" s="1"/>
  <c r="K11" i="1" s="1"/>
  <c r="J13" i="1"/>
  <c r="J12" i="1" s="1"/>
  <c r="J11" i="1" s="1"/>
  <c r="I13" i="1"/>
  <c r="I12" i="1" s="1"/>
  <c r="I11" i="1" s="1"/>
  <c r="H13" i="1"/>
  <c r="H12" i="1" s="1"/>
  <c r="H11" i="1" s="1"/>
  <c r="G13" i="1"/>
  <c r="G12" i="1" s="1"/>
  <c r="G11" i="1" s="1"/>
  <c r="F13" i="1"/>
  <c r="F12" i="1" s="1"/>
  <c r="F11" i="1" s="1"/>
  <c r="E13" i="1"/>
  <c r="D13" i="1"/>
  <c r="D12" i="1" s="1"/>
  <c r="D11" i="1" s="1"/>
  <c r="C13" i="1"/>
  <c r="C12" i="1" s="1"/>
  <c r="C11" i="1" s="1"/>
  <c r="C32" i="1" s="1"/>
  <c r="C38" i="1" s="1"/>
  <c r="B13" i="1"/>
  <c r="L12" i="1"/>
  <c r="L11" i="1" s="1"/>
  <c r="E12" i="1"/>
  <c r="E11" i="1" s="1"/>
  <c r="C112" i="1" l="1"/>
  <c r="C128" i="1" s="1"/>
  <c r="E112" i="1"/>
  <c r="E128" i="1" s="1"/>
  <c r="F32" i="1"/>
  <c r="F38" i="1" s="1"/>
  <c r="E32" i="1"/>
  <c r="E38" i="1" s="1"/>
  <c r="M21" i="1"/>
  <c r="D32" i="1"/>
  <c r="D38" i="1" s="1"/>
  <c r="N13" i="1"/>
  <c r="N34" i="1"/>
  <c r="B112" i="1"/>
  <c r="B128" i="1" s="1"/>
  <c r="N80" i="1"/>
  <c r="N93" i="1"/>
  <c r="N22" i="1"/>
  <c r="G32" i="1"/>
  <c r="G38" i="1" s="1"/>
  <c r="N72" i="1"/>
  <c r="H32" i="1"/>
  <c r="H38" i="1" s="1"/>
  <c r="M32" i="1"/>
  <c r="M38" i="1" s="1"/>
  <c r="L32" i="1"/>
  <c r="L38" i="1" s="1"/>
  <c r="L21" i="1"/>
  <c r="K32" i="1"/>
  <c r="K38" i="1" s="1"/>
  <c r="I32" i="1"/>
  <c r="I38" i="1" s="1"/>
  <c r="J32" i="1"/>
  <c r="J38" i="1" s="1"/>
  <c r="J21" i="1"/>
  <c r="B12" i="1"/>
  <c r="N12" i="1" s="1"/>
  <c r="B21" i="1"/>
  <c r="N21" i="1" l="1"/>
  <c r="N11" i="1"/>
  <c r="B11" i="1"/>
  <c r="B32" i="1" s="1"/>
  <c r="B38" i="1" s="1"/>
  <c r="N32" i="1" l="1"/>
  <c r="N38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MANUELVAL</author>
    <author>Autor</author>
  </authors>
  <commentList>
    <comment ref="A11" authorId="0" shapeId="0" xr:uid="{95D75488-FDA1-421B-B919-DAA9ACD68A1B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EXTRAER INFORMACION DE ESTADOS FINANCIEROS Y BALANZA … </t>
        </r>
        <r>
          <rPr>
            <b/>
            <sz val="9"/>
            <color indexed="81"/>
            <rFont val="Tahoma"/>
            <family val="2"/>
          </rPr>
          <t>EN CASO DE CONSIDERAR LAS BONIFICACIONES Y DESCUENTOS COMO GASTO FAVOR DE CLASIFICARLOS DES PUES DE INGRESOS COMO EL FORMATO Y QUITARLO A LOS GASTOS. DEBERÁ CHECAR CON SU ESTADO DE RESULTADOS</t>
        </r>
      </text>
    </comment>
    <comment ref="A33" authorId="0" shapeId="0" xr:uid="{0DAFDAA6-64D1-43FD-B7D2-16DAD40D38C1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SOLO SI ESTA PAGANDO CREDITOS CONTRACTUALES</t>
        </r>
      </text>
    </comment>
    <comment ref="A34" authorId="0" shapeId="0" xr:uid="{7217093A-AD25-445E-A26B-7095C24A13B7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DE LAS INVERSIONES REALIZADAS CON RECURSOS PROPIOS DENTRO DEL MES
</t>
        </r>
      </text>
    </comment>
    <comment ref="A40" authorId="0" shapeId="0" xr:uid="{F2BCF1FE-C860-476A-B37A-8BF825DC8ACC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DE SU BALANCE GENERAL O ESTADO DE SITUACIÓN FINANCIERA
</t>
        </r>
      </text>
    </comment>
    <comment ref="A52" authorId="0" shapeId="0" xr:uid="{DF58D8C8-40E2-484F-8BAD-5C304F730E29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OBTENER DE LOS RECIBOS DE ENERGIA ELECTRICA CFE</t>
        </r>
      </text>
    </comment>
    <comment ref="A57" authorId="0" shapeId="0" xr:uid="{A93D88BB-2FB6-4C37-9395-147E83D6B9A0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OBTENER DE LOS RECIBOS DE ENERGÍA ELÉCTRICA CFE</t>
        </r>
      </text>
    </comment>
    <comment ref="A62" authorId="0" shapeId="0" xr:uid="{56C2D27A-6E95-4786-BD90-793DB10E0339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SOLO SI EXISTE EL PLAN DE REALIZARLO  DE LO CONTRARIO SOLO PONER N/A
</t>
        </r>
      </text>
    </comment>
    <comment ref="A63" authorId="0" shapeId="0" xr:uid="{8C607210-FC52-43D7-A163-25E25E12CE9E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SOLO SI EXISTE EL PLAN DE REALIZARLO  DE LO CONTRARIO SOLO PONER N/A</t>
        </r>
      </text>
    </comment>
    <comment ref="A66" authorId="0" shapeId="0" xr:uid="{2EFF0AFD-B948-4C71-A52C-06AAEBE9F66E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DE LAS BITACORAS DE MEDICION DE LAS FUENTES POR TIPO
</t>
        </r>
      </text>
    </comment>
    <comment ref="A72" authorId="0" shapeId="0" xr:uid="{15B449AA-FE14-4120-A7D4-126350C71423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DE SU RESUMEN OPERATIVO POR TIPO DE USUARIO
</t>
        </r>
      </text>
    </comment>
    <comment ref="A80" authorId="0" shapeId="0" xr:uid="{20478BCF-E518-4DD0-9BA5-B9507CA8489F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DEL RESUMEN OPERATIVO DEL SISTEMA LECTRURA CEL O COMERCIAL</t>
        </r>
      </text>
    </comment>
    <comment ref="A85" authorId="0" shapeId="0" xr:uid="{F55B675C-2F62-4532-9E56-ACF0B2C3823A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DE LAS BITACORAS DE LECTURA DE  MEDICIÓN EN LA PLANTA TRATADORA O ESTIMADO.</t>
        </r>
      </text>
    </comment>
    <comment ref="A92" authorId="0" shapeId="0" xr:uid="{416C005A-5C5D-472A-BA75-70DA6A61F7E7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DEL RESUMEN OPERATIVO DEL SISTEMA LECTURA CEL O COMERCIAL PARA LO FACTURADO Y COBRADO EN $</t>
        </r>
      </text>
    </comment>
    <comment ref="A107" authorId="0" shapeId="0" xr:uid="{67D6AE3C-737C-43A9-824C-C26A3F85B218}">
      <text>
        <r>
          <rPr>
            <sz val="9"/>
            <color indexed="81"/>
            <rFont val="Tahoma"/>
            <family val="2"/>
          </rPr>
          <t>MANUELVAL:SOLO AQUELLOS QUE EFECTIVAMENTE SE REALIZARON YA QUE AL ACUDIR AL CORTE EL USUARIO EN ALGUNOS CASOS REALIZA EL PAGO INMEDIATO.</t>
        </r>
      </text>
    </comment>
    <comment ref="A108" authorId="0" shapeId="0" xr:uid="{2DBA44D4-273B-47CF-9AE0-73A79EC08714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TAMBIEN LAS EFECTIVAMENTE RERALIZADAS EN LAS BITACORAS O CONTROLES.</t>
        </r>
      </text>
    </comment>
    <comment ref="A109" authorId="0" shapeId="0" xr:uid="{3A68FD94-FBCD-4E15-AE6E-1553DE799455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DE LO CONTABILIZADO POR ESTE CONCEPTO
</t>
        </r>
      </text>
    </comment>
    <comment ref="A111" authorId="0" shapeId="0" xr:uid="{691D9B25-1A51-49D7-9F77-EC99DB5ADF51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DEL SISTEMA LECTURA CEL O COMERCIAL, SEPARAR TOMAS ACTIVAS DE LAS NO ACTIVAS O CONGELADAS COMO LO MUESTRA EL CUADRO</t>
        </r>
      </text>
    </comment>
    <comment ref="A131" authorId="0" shapeId="0" xr:uid="{6FF14A2E-F63B-4B01-8973-D055BD489B79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Obtener del resumen operativo del sistema lectura cel o comercial. </t>
        </r>
        <r>
          <rPr>
            <b/>
            <sz val="9"/>
            <color indexed="81"/>
            <rFont val="Tahoma"/>
            <family val="2"/>
          </rPr>
          <t>SE TOMA EL REZAGO SIN RECARGOS</t>
        </r>
      </text>
    </comment>
    <comment ref="A139" authorId="0" shapeId="0" xr:uid="{E1F6E17D-5D32-4A55-A346-FB0CA6E36823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Obtener del resumen operativo del sistema lectura cel o comercial</t>
        </r>
      </text>
    </comment>
    <comment ref="A145" authorId="0" shapeId="0" xr:uid="{BD378879-64BF-4A01-9DB0-AFB42525FD2B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TOMAR DEL PADRON POR RANGOS DE CONSUMO LA TARIFA EN LA QUE HUBO MAS USUARIOS EN EL MES</t>
        </r>
      </text>
    </comment>
    <comment ref="A154" authorId="0" shapeId="0" xr:uid="{AD6C964A-3F84-45C9-8470-BFFDB6DE19A4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EN CASO DE TENER EL DATO DE </t>
        </r>
        <r>
          <rPr>
            <b/>
            <sz val="9"/>
            <color indexed="81"/>
            <rFont val="Tahoma"/>
            <family val="2"/>
          </rPr>
          <t>CONAPO</t>
        </r>
        <r>
          <rPr>
            <sz val="9"/>
            <color indexed="81"/>
            <rFont val="Tahoma"/>
            <family val="2"/>
          </rPr>
          <t xml:space="preserve"> SE INCLUYE.</t>
        </r>
      </text>
    </comment>
    <comment ref="A155" authorId="0" shapeId="0" xr:uid="{1E9EB502-E07D-4F37-B496-1F5D965D2A4D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ESTIMADO CON BASE A INFORMACIÓN QUE SE POSEA EN EL ORGANISMO.</t>
        </r>
      </text>
    </comment>
    <comment ref="A156" authorId="0" shapeId="0" xr:uid="{1B307E6E-8F54-4459-85B6-766C54578BD7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ESTIMADO CON BASE A INFORMACIÓN QUE SE POSEA EN EL ORGANISMO.</t>
        </r>
      </text>
    </comment>
    <comment ref="A157" authorId="0" shapeId="0" xr:uid="{52BB05CB-4947-43F4-A7AE-10CE0C659C9D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COMUNIDADES, COMITES QUE EL ORGANISMO ATIENDE ADEMAS DE LO CORRESPONDIENTE A SUS CINCURSCRIPCIÓN</t>
        </r>
      </text>
    </comment>
    <comment ref="A158" authorId="0" shapeId="0" xr:uid="{91464ED3-4A58-4ABF-ADA1-69C93016BDC9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DEL DATO DE COUNIDADES ATENDIDAS ESTIMAR EL NUMERO DE USUARIOS SEGÚN EL PADRON DE CADA UNA</t>
        </r>
      </text>
    </comment>
    <comment ref="A159" authorId="0" shapeId="0" xr:uid="{572DEF28-6B95-4E04-9005-B931CE911E8F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DEL RESUMEN OPERATIVO DEL SISTEMA LECTURA CEL O COMERCIAL</t>
        </r>
      </text>
    </comment>
    <comment ref="A160" authorId="0" shapeId="0" xr:uid="{43A0FBD5-B501-4DB7-BC0B-87C6620445F4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DEL RESUMEN OPERATIVO DEL SISTEMA LECTURA CEL O COMERCIAL</t>
        </r>
      </text>
    </comment>
    <comment ref="A161" authorId="0" shapeId="0" xr:uid="{175DD69B-347C-44FA-BC5F-2EADB2F0B941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DATO OBTENIDO DEL AREA TECNICA RESULTADO DEL MONITOREO REALIZADO POR EL AREA TECNICA. PUEDE SER HISTORICO. EN CASO DE NO CONTAR CON EL, LLEVARLO A CABO</t>
        </r>
      </text>
    </comment>
    <comment ref="A162" authorId="0" shapeId="0" xr:uid="{93770143-1763-4DDE-AE3C-22BD244E4BE5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DATO OBTENIDO DEL AREA TECNICA RESULTADO DEL MONITOREO REALIZADO POR EL AREA TECNICA. PUEDE SER HISTORICO. EN CASO DE NO CONTAR CON EL, LLEVARLO A CABO</t>
        </r>
      </text>
    </comment>
    <comment ref="A163" authorId="0" shapeId="0" xr:uid="{1EA4711D-6DCB-4A07-8179-35729D2BB82B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DATO OBTENIDO DEL AREA TECNICA RESULTADO DEL MONITOREO REALIZADO POR EL AREA TECNICA. PUEDE SER HISTORICO. EN CASO DE NO CONTAR CON EL, LLEVARLO A CABO</t>
        </r>
      </text>
    </comment>
    <comment ref="A164" authorId="0" shapeId="0" xr:uid="{DB6FB5C1-D6C3-4683-9156-C47B03F6CEA7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INCLUIR EL REGISTRO QUE SE TENGA DE LA RED DE DISTRIBUCIÓN DE AGUA MAS ACTUAL.</t>
        </r>
      </text>
    </comment>
    <comment ref="A165" authorId="0" shapeId="0" xr:uid="{C6F9EEAE-6A4C-4251-A207-D17EFE890C4B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INCLUIR EL REGISTRO QUE SE TENGA DE LA RED DE DISTRIBUCIÓN DE AGUA MAS ACTUAL.</t>
        </r>
      </text>
    </comment>
    <comment ref="A166" authorId="0" shapeId="0" xr:uid="{D3D8D86E-86FA-4425-B958-CA84EE7723C7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SE REFIERE A LA LONGITUD REHABILITADA EN EL MES EN KM</t>
        </r>
      </text>
    </comment>
    <comment ref="A167" authorId="0" shapeId="0" xr:uid="{E717DAE7-E05F-44E2-AFA9-B112201AE430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EN CASO DE REHABILITAR O REPARAR MICROMEDIDORES</t>
        </r>
      </text>
    </comment>
    <comment ref="A168" authorId="0" shapeId="0" xr:uid="{D5CB9CF7-155F-41F6-AA5A-5B3A1805E63A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LOS MICROMEDIDORES NUEVOS INSTALADOS POR SUSTITUCIÓN, A SOLICITUD DEL USUARIO , NUEVOS CONTRATOS, ETC.</t>
        </r>
      </text>
    </comment>
    <comment ref="A169" authorId="0" shapeId="0" xr:uid="{97C45685-20B6-4D7A-A3D2-6948E51302AF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A LOS QUE EFECTIVAMENTE SE LES TOMA LECTURA, NO INCLUYE LOS ESTIMADOS, PROMEDIADOS, DESTRUIDOS, SIN FUNCIONAR, ETC.  </t>
        </r>
        <r>
          <rPr>
            <b/>
            <sz val="9"/>
            <color indexed="81"/>
            <rFont val="Tahoma"/>
            <family val="2"/>
          </rPr>
          <t>SOLO FUNCIONANDO</t>
        </r>
      </text>
    </comment>
    <comment ref="A171" authorId="0" shapeId="0" xr:uid="{8268ADD1-EF38-4743-8F1E-0EA2D162989C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MACROMEDIDORES INSTALADOS EN EL MES</t>
        </r>
      </text>
    </comment>
    <comment ref="A172" authorId="0" shapeId="0" xr:uid="{A676345D-7066-41BA-A5EC-7C9902EA9794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QUE SI FUNCIONEN Y ARROJEN LECTURAS CORRECTAMENTE. SEGÚN BITACORAS</t>
        </r>
      </text>
    </comment>
    <comment ref="A174" authorId="0" shapeId="0" xr:uid="{1854F87B-2725-490F-8779-A10B0CE89183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INVENTARIO DE FUENTES ACTIVAS Y EN DESUSO, TANQUES DE ALMACENAMIENTO O PILAS Y CAPACIDAD DE ALMACENAMIENTO. </t>
        </r>
      </text>
    </comment>
    <comment ref="A187" authorId="0" shapeId="0" xr:uid="{67ACB0B9-C3C1-4CE0-9FED-00A489EA7DF5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INCLUIR TODO EL PERSONAL SEA POR SUELDOS Y SALARIOS, HONORARIOS O ASIMILADOS. SEPARAR DE ACUERDO AL CUADRO</t>
        </r>
      </text>
    </comment>
    <comment ref="A198" authorId="0" shapeId="0" xr:uid="{BD67401F-60F7-4D9A-969F-AA3687D0B769}">
      <text>
        <r>
          <rPr>
            <b/>
            <sz val="9"/>
            <color indexed="81"/>
            <rFont val="Tahoma"/>
            <family val="2"/>
          </rPr>
          <t xml:space="preserve">MANUELVAL:
</t>
        </r>
        <r>
          <rPr>
            <sz val="9"/>
            <color indexed="81"/>
            <rFont val="Tahoma"/>
            <family val="2"/>
          </rPr>
          <t>QUE SE INVOLUCREN EN EL TEMA</t>
        </r>
      </text>
    </comment>
    <comment ref="A199" authorId="0" shapeId="0" xr:uid="{D4D9A4F5-C014-4A30-9854-415137D25EED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SEGÚN SUS BITACORAS O REPORTES DIARIOS</t>
        </r>
      </text>
    </comment>
    <comment ref="A200" authorId="0" shapeId="0" xr:uid="{73E6FB73-306D-4280-A394-222D837D4CAF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SEGÚN SUS BITACORAS O REPORTES DIARIOS</t>
        </r>
      </text>
    </comment>
    <comment ref="A201" authorId="0" shapeId="0" xr:uid="{A02E42C4-39F3-4E16-8A6D-66B3E86EE4B2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SEGÚN SUS BITACORAS O REPORTES DIARIOS</t>
        </r>
      </text>
    </comment>
    <comment ref="A202" authorId="0" shapeId="0" xr:uid="{03FECB83-363E-41DA-9138-BA214EED02A1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SEGÚN SUS BITACORAS O REPORTES DIARIOS</t>
        </r>
      </text>
    </comment>
    <comment ref="A203" authorId="0" shapeId="0" xr:uid="{B8BAFE3A-FDDC-4CE1-954D-1FECA4EF6C60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SEGÚN SUS BITACORAS O REPORTES DIARIOS</t>
        </r>
      </text>
    </comment>
    <comment ref="A204" authorId="0" shapeId="0" xr:uid="{DDA5BC05-5048-49B6-845B-84FF380215AD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SE REFIERE A AQUELLOS USUARIOS QUE RECIBEN AGUA LAS 24 HRS LOS 7 DIAS</t>
        </r>
      </text>
    </comment>
    <comment ref="L204" authorId="1" shapeId="0" xr:uid="{83A47BBA-DD7A-4B7A-9F55-FF8CBEC4544E}">
      <text>
        <r>
          <rPr>
            <b/>
            <sz val="9"/>
            <color indexed="81"/>
            <rFont val="Tahoma"/>
            <family val="2"/>
          </rPr>
          <t>ESTE DATO SE OBTUVO POR NELLY / YA QUE DANY ESTABA DE VACACIONES ESTE ES APROX</t>
        </r>
      </text>
    </comment>
    <comment ref="A205" authorId="0" shapeId="0" xr:uid="{F73FE4FE-CFE2-4F2F-9EBA-4C2D1F6F6014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TOMAS CON SERVICIO DE TANDEO.</t>
        </r>
      </text>
    </comment>
  </commentList>
</comments>
</file>

<file path=xl/sharedStrings.xml><?xml version="1.0" encoding="utf-8"?>
<sst xmlns="http://schemas.openxmlformats.org/spreadsheetml/2006/main" count="204" uniqueCount="169">
  <si>
    <t>JUNTA RURAL DE AGUA Y SANEAMIENTO DE CREEL</t>
  </si>
  <si>
    <t>PROGRAMA DE INDICADORES DE GESTION DE ORGANISMOS OPERADORES</t>
  </si>
  <si>
    <t>Ejercicio Fiscal 2022</t>
  </si>
  <si>
    <t>Variables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</si>
  <si>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</si>
  <si>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</si>
  <si>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</si>
  <si>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</si>
  <si>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</si>
  <si>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</si>
  <si>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</si>
  <si>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</si>
  <si>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</si>
  <si>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</si>
  <si>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</si>
  <si>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</si>
  <si>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</si>
  <si>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Resultados de Gestion</t>
  </si>
  <si>
    <t>1. Ingresos  (A+B)</t>
  </si>
  <si>
    <t>A) Ingresos propios netos (a+b+c)</t>
  </si>
  <si>
    <t>a) Ingresos propios (i+ii)</t>
  </si>
  <si>
    <t>i) ingresos por agua, alcantarillado y saneamiento</t>
  </si>
  <si>
    <t>ii) resto de los ingresos propios</t>
  </si>
  <si>
    <t>b) Descuento social</t>
  </si>
  <si>
    <t>c) Bonificaciones</t>
  </si>
  <si>
    <t>c) Ajustes</t>
  </si>
  <si>
    <t>B) Ingresos indirectos</t>
  </si>
  <si>
    <t>2. Egresos (A+B+C)</t>
  </si>
  <si>
    <t>A) Costos y gastos de Operación (a+b+c+d)</t>
  </si>
  <si>
    <t>a) Servicios personales</t>
  </si>
  <si>
    <t>b) Materiales y suministros</t>
  </si>
  <si>
    <t>c) Servicios Generales (i+ii+iii)</t>
  </si>
  <si>
    <t>i) Energía eléctrica (operación)</t>
  </si>
  <si>
    <t>ii) Aportaciones y Derechos (5% JCAS)</t>
  </si>
  <si>
    <t xml:space="preserve">iii) DFEA Pagados </t>
  </si>
  <si>
    <t>iv) Resto de los Servicios</t>
  </si>
  <si>
    <t>d) Apoyos y transferencias y Otros</t>
  </si>
  <si>
    <t>* NO REPETIR LAS BONIFICACIONES, DESCUENTOS Y AJUSTES EN LOS GASTOS OPERATIVOS.</t>
  </si>
  <si>
    <t>Resultado del Ejercicio</t>
  </si>
  <si>
    <t>B) Creditos</t>
  </si>
  <si>
    <t>C) Inversiones propias</t>
  </si>
  <si>
    <t>Ampliación</t>
  </si>
  <si>
    <t>Rehabilitación</t>
  </si>
  <si>
    <t>Activo Fijo</t>
  </si>
  <si>
    <t>Deficit</t>
  </si>
  <si>
    <t>D) Inversiones de Gobierno</t>
  </si>
  <si>
    <t>Cuentas de Balance</t>
  </si>
  <si>
    <t>Saldo En Bancos</t>
  </si>
  <si>
    <t>Cuenta Corriente</t>
  </si>
  <si>
    <t>Devoluciones de Iva</t>
  </si>
  <si>
    <t>Provisiones CNA</t>
  </si>
  <si>
    <t>Provisiones</t>
  </si>
  <si>
    <t>Activo Circulante</t>
  </si>
  <si>
    <t xml:space="preserve">       Activo Total</t>
  </si>
  <si>
    <t>Pasivo Circulante</t>
  </si>
  <si>
    <t xml:space="preserve">       Pasivo Total</t>
  </si>
  <si>
    <t xml:space="preserve">      Saldo DFEA pendente de pago</t>
  </si>
  <si>
    <t>Energía Eléctrica de Operación en KW (A+B+C)</t>
  </si>
  <si>
    <t>A) Agua potable</t>
  </si>
  <si>
    <t>B) Alcantarillado</t>
  </si>
  <si>
    <t>C) Saneamiento</t>
  </si>
  <si>
    <t>Desglose Consumo Eléctrico $ (Pesos)</t>
  </si>
  <si>
    <t>Avance de Estudio de Eficiencia Electromecanica (% avance)</t>
  </si>
  <si>
    <t>Avance de Diagnostico de Medición de Presiones y Recuperción de caudales (% avance)</t>
  </si>
  <si>
    <t>N/A</t>
  </si>
  <si>
    <t>NA</t>
  </si>
  <si>
    <t>Agua Potable</t>
  </si>
  <si>
    <r>
      <t>Volumen de agua producida en m</t>
    </r>
    <r>
      <rPr>
        <b/>
        <vertAlign val="superscript"/>
        <sz val="11"/>
        <color indexed="8"/>
        <rFont val="Arial"/>
        <family val="2"/>
      </rPr>
      <t>3</t>
    </r>
  </si>
  <si>
    <t>Pozo Profundo</t>
  </si>
  <si>
    <t>Galerias Filtrantes</t>
  </si>
  <si>
    <t>Manantial</t>
  </si>
  <si>
    <t>Presas</t>
  </si>
  <si>
    <t>Volumen de agua facturada en m3 (A+B+C+D+E)</t>
  </si>
  <si>
    <t>A) Doméstico</t>
  </si>
  <si>
    <t>B) Comercial</t>
  </si>
  <si>
    <t>C) Industrial</t>
  </si>
  <si>
    <t>D) Escolar</t>
  </si>
  <si>
    <t>E) Público</t>
  </si>
  <si>
    <t>Volumen de agua cobrado en m3 (A+B)</t>
  </si>
  <si>
    <t>A) A Tiempo</t>
  </si>
  <si>
    <t>B) Con Rezago</t>
  </si>
  <si>
    <t>Saneamiento</t>
  </si>
  <si>
    <t>Agua Tratada (lagunas de oxidación, PTAR, etc)</t>
  </si>
  <si>
    <t>Volumen de agua tratado en m3 (entra a planta)</t>
  </si>
  <si>
    <t>Volumen de agua producido en m3 (sale de planta)</t>
  </si>
  <si>
    <t xml:space="preserve">     A) Vendida</t>
  </si>
  <si>
    <t xml:space="preserve">     B) Comprometida</t>
  </si>
  <si>
    <t xml:space="preserve">     C) Descargada</t>
  </si>
  <si>
    <t>Comercial</t>
  </si>
  <si>
    <t>Facturación de Agua, Alcant. y Saneamiento en $ (A+B+C+D+E)</t>
  </si>
  <si>
    <t>Cobrado de Agua, Alcant. y Saneamiento en $ (A+B+C+D+E)</t>
  </si>
  <si>
    <t>No. De Cortes Efectivos del Mes</t>
  </si>
  <si>
    <t>No. De Reconexiones del Mes</t>
  </si>
  <si>
    <t>Importe de Multas Cobradas</t>
  </si>
  <si>
    <t/>
  </si>
  <si>
    <t>Padrón de usuarios</t>
  </si>
  <si>
    <t>Total de conexiones de agua Activas (A+B)</t>
  </si>
  <si>
    <t>A) Conexiones de servicio medido  (a+b+c+d+e)</t>
  </si>
  <si>
    <t>a) Doméstico</t>
  </si>
  <si>
    <t>b) Comercial</t>
  </si>
  <si>
    <t>c) Industrial</t>
  </si>
  <si>
    <t>d) Escolar</t>
  </si>
  <si>
    <t>e) Público</t>
  </si>
  <si>
    <t>B) Conexiones de cuota fija (a+b+c+d+e)</t>
  </si>
  <si>
    <t>C) Conexiones No Activas o Congeladas</t>
  </si>
  <si>
    <t>Total de descargas de alcantarillado</t>
  </si>
  <si>
    <t>Cobertura de Alcantarillado</t>
  </si>
  <si>
    <t xml:space="preserve">Analítico del Rezago </t>
  </si>
  <si>
    <t>Monto del Rezago (A+B+C)</t>
  </si>
  <si>
    <t>A) Rezago cobrable (a+b+c)</t>
  </si>
  <si>
    <t>B) Escolar</t>
  </si>
  <si>
    <t>C) Público</t>
  </si>
  <si>
    <t>No. De tomas con rezago:</t>
  </si>
  <si>
    <t xml:space="preserve">              2 meses</t>
  </si>
  <si>
    <t xml:space="preserve">              4 meses</t>
  </si>
  <si>
    <t xml:space="preserve">              8 meses</t>
  </si>
  <si>
    <t xml:space="preserve">              1 año</t>
  </si>
  <si>
    <t>Tarifa mas Popular $</t>
  </si>
  <si>
    <t xml:space="preserve">              Domiciliaria $ 147.96 m3</t>
  </si>
  <si>
    <t xml:space="preserve">               Comercial $366.96 m3</t>
  </si>
  <si>
    <t xml:space="preserve">               Industrial $635.82 m3</t>
  </si>
  <si>
    <t>A los usuarios de cuota fija se asigna volumen estimado m3/mes</t>
  </si>
  <si>
    <t xml:space="preserve">Coberturas de servicios </t>
  </si>
  <si>
    <t>No. habitantes según censo de INEGI</t>
  </si>
  <si>
    <t>No. de habitantes con servicio de agua potable</t>
  </si>
  <si>
    <t>No. de habitantes con servicio de alcantarillado</t>
  </si>
  <si>
    <t>No. de Localidades Atendidas (comunidades o comites de agua)</t>
  </si>
  <si>
    <t>No. de usuarios  en las Localidades Atendidas</t>
  </si>
  <si>
    <t xml:space="preserve">No. de usuarios con pagos a tiempo </t>
  </si>
  <si>
    <t>No. de usuarios con descuento social</t>
  </si>
  <si>
    <t>Presion minima de suministro en la red (mca)</t>
  </si>
  <si>
    <t>Presión media de suministro en la red (mca)</t>
  </si>
  <si>
    <t>Presion maxima de suministro en la red (mca)</t>
  </si>
  <si>
    <t>Longitud total de tubería de distribución (km)</t>
  </si>
  <si>
    <t>Longitud total de Alcantarillado (km)</t>
  </si>
  <si>
    <t>Longitud de tubería de distribución  rehabilitada (Km)</t>
  </si>
  <si>
    <t>No. de micromedidores rehabilitados</t>
  </si>
  <si>
    <t>No. de micromedidores Instalados Nuevos</t>
  </si>
  <si>
    <t>No. de micromedidores funcionando</t>
  </si>
  <si>
    <t>No. de micromedidores calibrados</t>
  </si>
  <si>
    <t>No. de macromedidores instalados en captaciones</t>
  </si>
  <si>
    <t>No. de macromedidores funcionando</t>
  </si>
  <si>
    <t>No. de macromedidores calibrados</t>
  </si>
  <si>
    <t>No. Fuentes de abastecimiento</t>
  </si>
  <si>
    <t xml:space="preserve">           Pozos profundos</t>
  </si>
  <si>
    <t xml:space="preserve">           Presas</t>
  </si>
  <si>
    <t xml:space="preserve">           Galerias filtrantes</t>
  </si>
  <si>
    <t xml:space="preserve">           Manantiales</t>
  </si>
  <si>
    <t xml:space="preserve">           Otros</t>
  </si>
  <si>
    <t>No. Fuentes de abastecimiento Activas</t>
  </si>
  <si>
    <t>No. De Tanques de Almacenamiento</t>
  </si>
  <si>
    <r>
      <t>Volumen de Almacenamiento de los Tanques m</t>
    </r>
    <r>
      <rPr>
        <vertAlign val="superscript"/>
        <sz val="11"/>
        <color rgb="FFFF0000"/>
        <rFont val="Arial"/>
        <family val="2"/>
      </rPr>
      <t>3</t>
    </r>
  </si>
  <si>
    <t>Recursos humanos</t>
  </si>
  <si>
    <t>A) Empleados Activos (a+b+c)</t>
  </si>
  <si>
    <t>a) Administración          Confianza</t>
  </si>
  <si>
    <t xml:space="preserve">                                   Sindicalizados</t>
  </si>
  <si>
    <t>b) Comercialización       Confianza</t>
  </si>
  <si>
    <t>c) Operación                 Confianza</t>
  </si>
  <si>
    <r>
      <t xml:space="preserve">B) Pensionados y jubilados </t>
    </r>
    <r>
      <rPr>
        <sz val="12"/>
        <color rgb="FFFF0000"/>
        <rFont val="Arial"/>
        <family val="2"/>
      </rPr>
      <t xml:space="preserve">  Confianza</t>
    </r>
  </si>
  <si>
    <t xml:space="preserve">                                          Sindicalizados</t>
  </si>
  <si>
    <t>Sistemas de Información de Usuarios</t>
  </si>
  <si>
    <t>No. de empleados dedicados al control de fugas</t>
  </si>
  <si>
    <t>No. de fugas detectadas</t>
  </si>
  <si>
    <t>No. de fugas reparadas</t>
  </si>
  <si>
    <t>No. de usuarios abastecidos con pipas</t>
  </si>
  <si>
    <t>No. de quejas recibidas</t>
  </si>
  <si>
    <t>No. de quejas atendidas</t>
  </si>
  <si>
    <t>No de tomas con servicio continuo</t>
  </si>
  <si>
    <t>No. de tomas con servicio menor de 12 hrs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</si>
</sst>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#,##0.00_ ;[Red]\-#,##0.00\ "/>
    <numFmt numFmtId="166" formatCode="_-* #,##0_-;\-* #,##0_-;_-* &quot;-&quot;??_-;_-@_-"/>
    <numFmt numFmtId="167" formatCode="#,##0_ ;\-#,##0\ "/>
    <numFmt numFmtId="168" formatCode="_(* #,##0_);_(* \(#,##0\);_(* &quot;-&quot;??_);_(@_)"/>
    <numFmt numFmtId="169" formatCode="#,##0_ ;[Red]\-#,##0\ "/>
    <numFmt numFmtId="170" formatCode="#,##0.00;[Red]#,##0.00"/>
    <numFmt numFmtId="171" formatCode="_-* #,##0.000_-;\-* #,##0.000_-;_-* &quot;-&quot;??_-;_-@_-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4"/>
      <color indexed="9"/>
      <name val="Arial"/>
      <family val="2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sz val="10"/>
      <color indexed="58"/>
      <name val="Arial"/>
      <family val="2"/>
    </font>
    <font>
      <b/>
      <sz val="12"/>
      <color indexed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b/>
      <sz val="8"/>
      <color rgb="FF002060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vertAlign val="superscript"/>
      <sz val="11"/>
      <color indexed="8"/>
      <name val="Arial"/>
      <family val="2"/>
    </font>
    <font>
      <b/>
      <sz val="11"/>
      <color indexed="8"/>
      <name val="Arial"/>
      <family val="2"/>
    </font>
    <font>
      <sz val="12"/>
      <color rgb="FFFF0000"/>
      <name val="Arial"/>
      <family val="2"/>
    </font>
    <font>
      <b/>
      <sz val="11"/>
      <color rgb="FFFF0000"/>
      <name val="Arial"/>
      <family val="2"/>
    </font>
    <font>
      <b/>
      <sz val="12"/>
      <color rgb="FFFF0000"/>
      <name val="Arial"/>
      <family val="2"/>
    </font>
    <font>
      <vertAlign val="superscript"/>
      <sz val="11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39997558519241921"/>
        <bgColor indexed="22"/>
      </patternFill>
    </fill>
    <fill>
      <patternFill patternType="solid">
        <fgColor rgb="FF00B0F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3" fillId="0" borderId="0"/>
    <xf numFmtId="164" fontId="4" fillId="0" borderId="0" applyFont="0" applyFill="0" applyBorder="0" applyAlignment="0" applyProtection="0"/>
    <xf numFmtId="0" fontId="19" fillId="0" borderId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</cellStyleXfs>
  <cellXfs count="127">
    <xf numFmtId="0" fontId="0" fillId="0" borderId="0" xfId="0"/>
    <xf numFmtId="1" fontId="2" fillId="2" borderId="0" xfId="0" applyNumberFormat="1" applyFont="1" applyFill="1" applyAlignment="1">
      <alignment horizontal="center"/>
    </xf>
    <xf numFmtId="0" fontId="4" fillId="2" borderId="0" xfId="2" applyFont="1" applyFill="1"/>
    <xf numFmtId="1" fontId="5" fillId="2" borderId="0" xfId="2" applyNumberFormat="1" applyFont="1" applyFill="1" applyAlignment="1">
      <alignment horizontal="center"/>
    </xf>
    <xf numFmtId="1" fontId="6" fillId="2" borderId="0" xfId="2" applyNumberFormat="1" applyFont="1" applyFill="1" applyAlignment="1">
      <alignment horizontal="center"/>
    </xf>
    <xf numFmtId="1" fontId="7" fillId="3" borderId="0" xfId="2" applyNumberFormat="1" applyFont="1" applyFill="1" applyAlignment="1">
      <alignment horizontal="center"/>
    </xf>
    <xf numFmtId="0" fontId="8" fillId="0" borderId="0" xfId="0" applyFont="1"/>
    <xf numFmtId="0" fontId="12" fillId="4" borderId="1" xfId="2" applyFont="1" applyFill="1" applyBorder="1" applyAlignment="1">
      <alignment horizontal="center" vertical="center"/>
    </xf>
    <xf numFmtId="0" fontId="6" fillId="5" borderId="0" xfId="2" applyFont="1" applyFill="1" applyAlignment="1">
      <alignment horizontal="center" vertical="center"/>
    </xf>
    <xf numFmtId="0" fontId="6" fillId="6" borderId="2" xfId="0" applyFont="1" applyFill="1" applyBorder="1" applyAlignment="1">
      <alignment horizontal="left" vertical="center"/>
    </xf>
    <xf numFmtId="0" fontId="14" fillId="7" borderId="4" xfId="0" applyFont="1" applyFill="1" applyBorder="1" applyAlignment="1">
      <alignment horizontal="left" vertical="center" indent="2"/>
    </xf>
    <xf numFmtId="0" fontId="14" fillId="7" borderId="4" xfId="0" applyFont="1" applyFill="1" applyBorder="1" applyAlignment="1">
      <alignment horizontal="left" vertical="center" indent="4"/>
    </xf>
    <xf numFmtId="0" fontId="16" fillId="0" borderId="4" xfId="0" applyFont="1" applyBorder="1" applyAlignment="1">
      <alignment horizontal="left" vertical="center" indent="6"/>
    </xf>
    <xf numFmtId="0" fontId="16" fillId="0" borderId="4" xfId="0" applyFont="1" applyBorder="1" applyAlignment="1">
      <alignment horizontal="left" vertical="center" indent="4"/>
    </xf>
    <xf numFmtId="0" fontId="16" fillId="0" borderId="4" xfId="0" applyFont="1" applyBorder="1" applyAlignment="1">
      <alignment horizontal="left" vertical="center" indent="2"/>
    </xf>
    <xf numFmtId="0" fontId="15" fillId="0" borderId="4" xfId="0" applyFont="1" applyBorder="1" applyAlignment="1">
      <alignment horizontal="left" vertical="center" indent="2"/>
    </xf>
    <xf numFmtId="0" fontId="6" fillId="6" borderId="4" xfId="0" applyFont="1" applyFill="1" applyBorder="1" applyAlignment="1">
      <alignment horizontal="left" vertical="center"/>
    </xf>
    <xf numFmtId="0" fontId="15" fillId="7" borderId="4" xfId="0" applyFont="1" applyFill="1" applyBorder="1" applyAlignment="1">
      <alignment horizontal="left" vertical="center" indent="4"/>
    </xf>
    <xf numFmtId="0" fontId="17" fillId="10" borderId="4" xfId="0" quotePrefix="1" applyFont="1" applyFill="1" applyBorder="1" applyAlignment="1">
      <alignment horizontal="left" vertical="center" indent="4"/>
    </xf>
    <xf numFmtId="0" fontId="18" fillId="7" borderId="4" xfId="0" applyFont="1" applyFill="1" applyBorder="1" applyAlignment="1">
      <alignment horizontal="right" vertical="center"/>
    </xf>
    <xf numFmtId="0" fontId="15" fillId="7" borderId="4" xfId="0" applyFont="1" applyFill="1" applyBorder="1" applyAlignment="1">
      <alignment horizontal="left" vertical="center" indent="2"/>
    </xf>
    <xf numFmtId="0" fontId="18" fillId="0" borderId="4" xfId="0" applyFont="1" applyBorder="1" applyAlignment="1">
      <alignment horizontal="right" vertical="center"/>
    </xf>
    <xf numFmtId="0" fontId="13" fillId="5" borderId="4" xfId="0" applyFont="1" applyFill="1" applyBorder="1" applyAlignment="1">
      <alignment horizontal="center" vertical="center"/>
    </xf>
    <xf numFmtId="0" fontId="4" fillId="0" borderId="6" xfId="2" applyFont="1" applyBorder="1"/>
    <xf numFmtId="0" fontId="6" fillId="5" borderId="2" xfId="0" applyFont="1" applyFill="1" applyBorder="1" applyAlignment="1">
      <alignment horizontal="left" vertical="center"/>
    </xf>
    <xf numFmtId="0" fontId="6" fillId="11" borderId="2" xfId="0" applyFont="1" applyFill="1" applyBorder="1" applyAlignment="1">
      <alignment horizontal="left" vertical="center"/>
    </xf>
    <xf numFmtId="0" fontId="15" fillId="8" borderId="6" xfId="0" applyFont="1" applyFill="1" applyBorder="1" applyAlignment="1">
      <alignment horizontal="left" vertical="center" indent="2"/>
    </xf>
    <xf numFmtId="0" fontId="16" fillId="0" borderId="4" xfId="0" applyFont="1" applyBorder="1" applyAlignment="1">
      <alignment horizontal="left" vertical="center"/>
    </xf>
    <xf numFmtId="0" fontId="15" fillId="0" borderId="4" xfId="0" applyFont="1" applyBorder="1" applyAlignment="1">
      <alignment horizontal="left" vertical="center"/>
    </xf>
    <xf numFmtId="0" fontId="16" fillId="8" borderId="6" xfId="0" applyFont="1" applyFill="1" applyBorder="1" applyAlignment="1">
      <alignment horizontal="left" vertical="center" indent="2"/>
    </xf>
    <xf numFmtId="0" fontId="22" fillId="0" borderId="4" xfId="4" applyFont="1" applyBorder="1"/>
    <xf numFmtId="0" fontId="6" fillId="7" borderId="4" xfId="0" applyFont="1" applyFill="1" applyBorder="1" applyAlignment="1">
      <alignment horizontal="left" vertical="center"/>
    </xf>
    <xf numFmtId="168" fontId="22" fillId="0" borderId="4" xfId="3" applyNumberFormat="1" applyFont="1" applyBorder="1" applyAlignment="1" applyProtection="1">
      <alignment horizontal="left" indent="1"/>
    </xf>
    <xf numFmtId="168" fontId="20" fillId="0" borderId="4" xfId="3" applyNumberFormat="1" applyFont="1" applyFill="1" applyBorder="1" applyAlignment="1" applyProtection="1">
      <alignment horizontal="left" indent="1"/>
    </xf>
    <xf numFmtId="0" fontId="6" fillId="5" borderId="4" xfId="0" applyFont="1" applyFill="1" applyBorder="1" applyAlignment="1">
      <alignment horizontal="left" vertical="center"/>
    </xf>
    <xf numFmtId="0" fontId="23" fillId="7" borderId="4" xfId="0" applyFont="1" applyFill="1" applyBorder="1" applyAlignment="1">
      <alignment horizontal="left" vertical="center" indent="3"/>
    </xf>
    <xf numFmtId="0" fontId="23" fillId="0" borderId="4" xfId="0" applyFont="1" applyBorder="1" applyAlignment="1">
      <alignment horizontal="left" vertical="center" indent="3"/>
    </xf>
    <xf numFmtId="0" fontId="14" fillId="0" borderId="4" xfId="0" applyFont="1" applyBorder="1" applyAlignment="1">
      <alignment horizontal="left" vertical="center" indent="3"/>
    </xf>
    <xf numFmtId="168" fontId="20" fillId="0" borderId="4" xfId="3" applyNumberFormat="1" applyFont="1" applyBorder="1" applyAlignment="1" applyProtection="1">
      <alignment horizontal="left" indent="1"/>
    </xf>
    <xf numFmtId="0" fontId="15" fillId="8" borderId="4" xfId="0" applyFont="1" applyFill="1" applyBorder="1" applyAlignment="1">
      <alignment horizontal="left" vertical="center" indent="2"/>
    </xf>
    <xf numFmtId="168" fontId="20" fillId="0" borderId="4" xfId="3" quotePrefix="1" applyNumberFormat="1" applyFont="1" applyBorder="1" applyAlignment="1" applyProtection="1">
      <alignment horizontal="left" indent="3"/>
    </xf>
    <xf numFmtId="0" fontId="13" fillId="7" borderId="4" xfId="0" applyFont="1" applyFill="1" applyBorder="1" applyAlignment="1">
      <alignment horizontal="left" vertical="center" indent="2"/>
    </xf>
    <xf numFmtId="0" fontId="24" fillId="0" borderId="4" xfId="0" applyFont="1" applyBorder="1" applyAlignment="1">
      <alignment horizontal="left"/>
    </xf>
    <xf numFmtId="0" fontId="6" fillId="8" borderId="4" xfId="0" applyFont="1" applyFill="1" applyBorder="1" applyAlignment="1">
      <alignment horizontal="left" vertical="center"/>
    </xf>
    <xf numFmtId="0" fontId="25" fillId="7" borderId="4" xfId="0" applyFont="1" applyFill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168" fontId="22" fillId="0" borderId="8" xfId="3" quotePrefix="1" applyNumberFormat="1" applyFont="1" applyFill="1" applyBorder="1" applyAlignment="1" applyProtection="1">
      <alignment vertical="center" wrapText="1"/>
    </xf>
    <xf numFmtId="0" fontId="15" fillId="7" borderId="4" xfId="0" applyFont="1" applyFill="1" applyBorder="1" applyAlignment="1">
      <alignment horizontal="left" vertical="center"/>
    </xf>
    <xf numFmtId="0" fontId="16" fillId="0" borderId="4" xfId="0" applyFont="1" applyBorder="1" applyAlignment="1">
      <alignment horizontal="left"/>
    </xf>
    <xf numFmtId="0" fontId="20" fillId="0" borderId="11" xfId="4" applyFont="1" applyBorder="1"/>
    <xf numFmtId="0" fontId="20" fillId="0" borderId="13" xfId="4" applyFont="1" applyBorder="1"/>
    <xf numFmtId="0" fontId="25" fillId="8" borderId="4" xfId="0" applyFont="1" applyFill="1" applyBorder="1" applyAlignment="1">
      <alignment horizontal="left" vertical="center"/>
    </xf>
    <xf numFmtId="0" fontId="20" fillId="0" borderId="14" xfId="4" applyFont="1" applyBorder="1" applyAlignment="1">
      <alignment horizontal="left" indent="1"/>
    </xf>
    <xf numFmtId="0" fontId="16" fillId="0" borderId="16" xfId="0" applyFont="1" applyBorder="1" applyAlignment="1">
      <alignment horizontal="left" vertical="center"/>
    </xf>
    <xf numFmtId="0" fontId="20" fillId="0" borderId="0" xfId="4" applyFont="1"/>
    <xf numFmtId="0" fontId="4" fillId="2" borderId="0" xfId="2" applyFont="1" applyFill="1" applyAlignment="1">
      <alignment horizontal="left"/>
    </xf>
    <xf numFmtId="1" fontId="9" fillId="0" borderId="0" xfId="2" applyNumberFormat="1" applyFont="1" applyAlignment="1">
      <alignment horizontal="left"/>
    </xf>
    <xf numFmtId="1" fontId="10" fillId="0" borderId="0" xfId="2" applyNumberFormat="1" applyFont="1" applyAlignment="1">
      <alignment horizontal="left"/>
    </xf>
    <xf numFmtId="1" fontId="11" fillId="0" borderId="0" xfId="2" applyNumberFormat="1" applyFont="1" applyAlignment="1">
      <alignment horizontal="left"/>
    </xf>
    <xf numFmtId="1" fontId="12" fillId="4" borderId="1" xfId="2" applyNumberFormat="1" applyFont="1" applyFill="1" applyBorder="1" applyAlignment="1">
      <alignment horizontal="left" vertical="center" wrapText="1"/>
    </xf>
    <xf numFmtId="1" fontId="12" fillId="0" borderId="0" xfId="2" applyNumberFormat="1" applyFont="1" applyAlignment="1">
      <alignment horizontal="left" vertical="center" wrapText="1"/>
    </xf>
    <xf numFmtId="43" fontId="13" fillId="6" borderId="3" xfId="3" applyNumberFormat="1" applyFont="1" applyFill="1" applyBorder="1" applyAlignment="1" applyProtection="1">
      <alignment horizontal="left" vertical="center"/>
    </xf>
    <xf numFmtId="43" fontId="15" fillId="7" borderId="5" xfId="3" applyNumberFormat="1" applyFont="1" applyFill="1" applyBorder="1" applyAlignment="1" applyProtection="1">
      <alignment horizontal="left" vertical="center"/>
    </xf>
    <xf numFmtId="43" fontId="15" fillId="0" borderId="5" xfId="3" applyNumberFormat="1" applyFont="1" applyFill="1" applyBorder="1" applyAlignment="1" applyProtection="1">
      <alignment horizontal="left" vertical="center"/>
    </xf>
    <xf numFmtId="43" fontId="15" fillId="8" borderId="5" xfId="3" applyNumberFormat="1" applyFont="1" applyFill="1" applyBorder="1" applyAlignment="1" applyProtection="1">
      <alignment horizontal="left" vertical="center"/>
    </xf>
    <xf numFmtId="165" fontId="15" fillId="0" borderId="5" xfId="3" applyNumberFormat="1" applyFont="1" applyFill="1" applyBorder="1" applyAlignment="1" applyProtection="1">
      <alignment horizontal="left" vertical="center"/>
    </xf>
    <xf numFmtId="43" fontId="16" fillId="0" borderId="5" xfId="3" applyNumberFormat="1" applyFont="1" applyFill="1" applyBorder="1" applyAlignment="1" applyProtection="1">
      <alignment horizontal="left" vertical="center"/>
    </xf>
    <xf numFmtId="43" fontId="13" fillId="6" borderId="5" xfId="3" applyNumberFormat="1" applyFont="1" applyFill="1" applyBorder="1" applyAlignment="1" applyProtection="1">
      <alignment horizontal="left" vertical="center"/>
    </xf>
    <xf numFmtId="43" fontId="13" fillId="7" borderId="5" xfId="3" applyNumberFormat="1" applyFont="1" applyFill="1" applyBorder="1" applyAlignment="1" applyProtection="1">
      <alignment horizontal="left" vertical="center"/>
    </xf>
    <xf numFmtId="43" fontId="13" fillId="9" borderId="5" xfId="3" applyNumberFormat="1" applyFont="1" applyFill="1" applyBorder="1" applyAlignment="1" applyProtection="1">
      <alignment horizontal="left" vertical="center"/>
    </xf>
    <xf numFmtId="43" fontId="13" fillId="0" borderId="5" xfId="3" applyNumberFormat="1" applyFont="1" applyFill="1" applyBorder="1" applyAlignment="1" applyProtection="1">
      <alignment horizontal="left" vertical="center"/>
    </xf>
    <xf numFmtId="43" fontId="20" fillId="0" borderId="0" xfId="4" applyNumberFormat="1" applyFont="1" applyAlignment="1">
      <alignment horizontal="left"/>
    </xf>
    <xf numFmtId="43" fontId="15" fillId="0" borderId="7" xfId="3" applyNumberFormat="1" applyFont="1" applyFill="1" applyBorder="1" applyAlignment="1" applyProtection="1">
      <alignment horizontal="left" vertical="center"/>
    </xf>
    <xf numFmtId="167" fontId="13" fillId="11" borderId="3" xfId="3" applyNumberFormat="1" applyFont="1" applyFill="1" applyBorder="1" applyAlignment="1" applyProtection="1">
      <alignment horizontal="left" vertical="center"/>
    </xf>
    <xf numFmtId="43" fontId="13" fillId="11" borderId="3" xfId="3" applyNumberFormat="1" applyFont="1" applyFill="1" applyBorder="1" applyAlignment="1" applyProtection="1">
      <alignment horizontal="left" vertical="center"/>
    </xf>
    <xf numFmtId="167" fontId="15" fillId="0" borderId="5" xfId="3" applyNumberFormat="1" applyFont="1" applyFill="1" applyBorder="1" applyAlignment="1" applyProtection="1">
      <alignment horizontal="left" vertical="center"/>
      <protection locked="0"/>
    </xf>
    <xf numFmtId="41" fontId="15" fillId="0" borderId="5" xfId="3" applyNumberFormat="1" applyFont="1" applyFill="1" applyBorder="1" applyAlignment="1" applyProtection="1">
      <alignment horizontal="left" vertical="center"/>
      <protection locked="0"/>
    </xf>
    <xf numFmtId="43" fontId="15" fillId="0" borderId="5" xfId="3" applyNumberFormat="1" applyFont="1" applyFill="1" applyBorder="1" applyAlignment="1" applyProtection="1">
      <alignment horizontal="left" vertical="center"/>
      <protection locked="0"/>
    </xf>
    <xf numFmtId="37" fontId="15" fillId="0" borderId="5" xfId="3" applyNumberFormat="1" applyFont="1" applyFill="1" applyBorder="1" applyAlignment="1" applyProtection="1">
      <alignment horizontal="left" vertical="center"/>
      <protection locked="0"/>
    </xf>
    <xf numFmtId="3" fontId="15" fillId="0" borderId="5" xfId="3" applyNumberFormat="1" applyFont="1" applyFill="1" applyBorder="1" applyAlignment="1" applyProtection="1">
      <alignment horizontal="left" vertical="center"/>
      <protection locked="0"/>
    </xf>
    <xf numFmtId="43" fontId="15" fillId="8" borderId="5" xfId="3" applyNumberFormat="1" applyFont="1" applyFill="1" applyBorder="1" applyAlignment="1" applyProtection="1">
      <alignment horizontal="left" vertical="center"/>
      <protection locked="0"/>
    </xf>
    <xf numFmtId="9" fontId="15" fillId="0" borderId="5" xfId="1" applyFont="1" applyFill="1" applyBorder="1" applyAlignment="1" applyProtection="1">
      <alignment horizontal="left" vertical="center"/>
      <protection locked="0"/>
    </xf>
    <xf numFmtId="166" fontId="13" fillId="11" borderId="3" xfId="3" applyNumberFormat="1" applyFont="1" applyFill="1" applyBorder="1" applyAlignment="1" applyProtection="1">
      <alignment horizontal="left" vertical="center"/>
    </xf>
    <xf numFmtId="3" fontId="22" fillId="0" borderId="0" xfId="4" applyNumberFormat="1" applyFont="1" applyAlignment="1">
      <alignment horizontal="left"/>
    </xf>
    <xf numFmtId="41" fontId="13" fillId="7" borderId="5" xfId="3" applyNumberFormat="1" applyFont="1" applyFill="1" applyBorder="1" applyAlignment="1" applyProtection="1">
      <alignment horizontal="left" vertical="center"/>
    </xf>
    <xf numFmtId="168" fontId="20" fillId="0" borderId="5" xfId="3" applyNumberFormat="1" applyFont="1" applyFill="1" applyBorder="1" applyAlignment="1" applyProtection="1">
      <alignment horizontal="left"/>
    </xf>
    <xf numFmtId="168" fontId="20" fillId="0" borderId="5" xfId="3" applyNumberFormat="1" applyFont="1" applyFill="1" applyBorder="1" applyAlignment="1" applyProtection="1">
      <alignment horizontal="left"/>
      <protection locked="0"/>
    </xf>
    <xf numFmtId="41" fontId="13" fillId="7" borderId="5" xfId="3" applyNumberFormat="1" applyFont="1" applyFill="1" applyBorder="1" applyAlignment="1" applyProtection="1">
      <alignment horizontal="left" vertical="center"/>
      <protection locked="0"/>
    </xf>
    <xf numFmtId="166" fontId="13" fillId="7" borderId="5" xfId="5" applyNumberFormat="1" applyFont="1" applyFill="1" applyBorder="1" applyAlignment="1" applyProtection="1">
      <alignment horizontal="left" vertical="center"/>
      <protection locked="0"/>
    </xf>
    <xf numFmtId="43" fontId="13" fillId="7" borderId="5" xfId="3" applyNumberFormat="1" applyFont="1" applyFill="1" applyBorder="1" applyAlignment="1" applyProtection="1">
      <alignment horizontal="left" vertical="center"/>
      <protection locked="0"/>
    </xf>
    <xf numFmtId="43" fontId="15" fillId="8" borderId="5" xfId="5" applyFont="1" applyFill="1" applyBorder="1" applyAlignment="1" applyProtection="1">
      <alignment horizontal="left" vertical="center"/>
      <protection locked="0"/>
    </xf>
    <xf numFmtId="1" fontId="15" fillId="0" borderId="5" xfId="3" applyNumberFormat="1" applyFont="1" applyFill="1" applyBorder="1" applyAlignment="1" applyProtection="1">
      <alignment horizontal="left" vertical="center"/>
      <protection locked="0"/>
    </xf>
    <xf numFmtId="166" fontId="15" fillId="8" borderId="5" xfId="5" applyNumberFormat="1" applyFont="1" applyFill="1" applyBorder="1" applyAlignment="1" applyProtection="1">
      <alignment horizontal="left" vertical="center"/>
      <protection locked="0"/>
    </xf>
    <xf numFmtId="43" fontId="13" fillId="8" borderId="5" xfId="3" applyNumberFormat="1" applyFont="1" applyFill="1" applyBorder="1" applyAlignment="1" applyProtection="1">
      <alignment horizontal="left" vertical="center"/>
      <protection locked="0"/>
    </xf>
    <xf numFmtId="169" fontId="20" fillId="0" borderId="5" xfId="6" applyNumberFormat="1" applyFont="1" applyFill="1" applyBorder="1" applyAlignment="1" applyProtection="1">
      <alignment horizontal="left"/>
    </xf>
    <xf numFmtId="3" fontId="20" fillId="0" borderId="5" xfId="3" applyNumberFormat="1" applyFont="1" applyFill="1" applyBorder="1" applyAlignment="1" applyProtection="1">
      <alignment horizontal="left"/>
      <protection locked="0"/>
    </xf>
    <xf numFmtId="166" fontId="15" fillId="0" borderId="5" xfId="3" applyNumberFormat="1" applyFont="1" applyFill="1" applyBorder="1" applyAlignment="1" applyProtection="1">
      <alignment horizontal="left" vertical="center"/>
    </xf>
    <xf numFmtId="166" fontId="13" fillId="6" borderId="5" xfId="3" applyNumberFormat="1" applyFont="1" applyFill="1" applyBorder="1" applyAlignment="1" applyProtection="1">
      <alignment horizontal="left" vertical="center"/>
    </xf>
    <xf numFmtId="166" fontId="13" fillId="7" borderId="5" xfId="3" applyNumberFormat="1" applyFont="1" applyFill="1" applyBorder="1" applyAlignment="1" applyProtection="1">
      <alignment horizontal="left" vertical="center"/>
    </xf>
    <xf numFmtId="166" fontId="15" fillId="0" borderId="5" xfId="3" applyNumberFormat="1" applyFont="1" applyFill="1" applyBorder="1" applyAlignment="1" applyProtection="1">
      <alignment horizontal="left" vertical="center"/>
      <protection locked="0"/>
    </xf>
    <xf numFmtId="166" fontId="15" fillId="0" borderId="5" xfId="3" applyNumberFormat="1" applyFont="1" applyFill="1" applyBorder="1" applyAlignment="1" applyProtection="1">
      <alignment horizontal="left"/>
      <protection locked="0"/>
    </xf>
    <xf numFmtId="166" fontId="15" fillId="8" borderId="5" xfId="3" applyNumberFormat="1" applyFont="1" applyFill="1" applyBorder="1" applyAlignment="1" applyProtection="1">
      <alignment horizontal="left" vertical="center"/>
      <protection locked="0"/>
    </xf>
    <xf numFmtId="166" fontId="13" fillId="7" borderId="5" xfId="3" applyNumberFormat="1" applyFont="1" applyFill="1" applyBorder="1" applyAlignment="1" applyProtection="1">
      <alignment horizontal="left" vertical="center"/>
      <protection locked="0"/>
    </xf>
    <xf numFmtId="9" fontId="13" fillId="7" borderId="5" xfId="1" applyFont="1" applyFill="1" applyBorder="1" applyAlignment="1" applyProtection="1">
      <alignment horizontal="left" vertical="center"/>
      <protection locked="0"/>
    </xf>
    <xf numFmtId="166" fontId="13" fillId="0" borderId="5" xfId="3" applyNumberFormat="1" applyFont="1" applyFill="1" applyBorder="1" applyAlignment="1" applyProtection="1">
      <alignment horizontal="left" vertical="center"/>
      <protection locked="0"/>
    </xf>
    <xf numFmtId="166" fontId="13" fillId="8" borderId="5" xfId="3" applyNumberFormat="1" applyFont="1" applyFill="1" applyBorder="1" applyAlignment="1" applyProtection="1">
      <alignment horizontal="left" vertical="center"/>
      <protection locked="0"/>
    </xf>
    <xf numFmtId="170" fontId="20" fillId="0" borderId="5" xfId="3" applyNumberFormat="1" applyFont="1" applyFill="1" applyBorder="1" applyAlignment="1" applyProtection="1">
      <alignment horizontal="left"/>
      <protection locked="0"/>
    </xf>
    <xf numFmtId="168" fontId="20" fillId="0" borderId="5" xfId="3" applyNumberFormat="1" applyFont="1" applyFill="1" applyBorder="1" applyAlignment="1" applyProtection="1">
      <alignment horizontal="left" vertical="center"/>
      <protection locked="0"/>
    </xf>
    <xf numFmtId="0" fontId="15" fillId="0" borderId="5" xfId="3" applyNumberFormat="1" applyFont="1" applyFill="1" applyBorder="1" applyAlignment="1" applyProtection="1">
      <alignment horizontal="left" vertical="center"/>
      <protection locked="0"/>
    </xf>
    <xf numFmtId="171" fontId="15" fillId="0" borderId="5" xfId="3" applyNumberFormat="1" applyFont="1" applyFill="1" applyBorder="1" applyAlignment="1" applyProtection="1">
      <alignment horizontal="left" vertical="center"/>
      <protection locked="0"/>
    </xf>
    <xf numFmtId="3" fontId="20" fillId="8" borderId="5" xfId="3" applyNumberFormat="1" applyFont="1" applyFill="1" applyBorder="1" applyAlignment="1" applyProtection="1">
      <alignment horizontal="left"/>
      <protection locked="0"/>
    </xf>
    <xf numFmtId="166" fontId="15" fillId="8" borderId="9" xfId="3" applyNumberFormat="1" applyFont="1" applyFill="1" applyBorder="1" applyAlignment="1" applyProtection="1">
      <alignment horizontal="left" vertical="center"/>
      <protection locked="0"/>
    </xf>
    <xf numFmtId="166" fontId="15" fillId="0" borderId="10" xfId="3" applyNumberFormat="1" applyFont="1" applyFill="1" applyBorder="1" applyAlignment="1" applyProtection="1">
      <alignment horizontal="left" vertical="center"/>
      <protection locked="0"/>
    </xf>
    <xf numFmtId="166" fontId="15" fillId="7" borderId="5" xfId="3" applyNumberFormat="1" applyFont="1" applyFill="1" applyBorder="1" applyAlignment="1" applyProtection="1">
      <alignment horizontal="left" vertical="center"/>
      <protection locked="0"/>
    </xf>
    <xf numFmtId="166" fontId="15" fillId="8" borderId="5" xfId="3" applyNumberFormat="1" applyFont="1" applyFill="1" applyBorder="1" applyAlignment="1" applyProtection="1">
      <alignment horizontal="left"/>
      <protection locked="0"/>
    </xf>
    <xf numFmtId="169" fontId="20" fillId="0" borderId="12" xfId="4" applyNumberFormat="1" applyFont="1" applyBorder="1" applyAlignment="1">
      <alignment horizontal="left"/>
    </xf>
    <xf numFmtId="169" fontId="20" fillId="0" borderId="0" xfId="4" applyNumberFormat="1" applyFont="1" applyAlignment="1">
      <alignment horizontal="left"/>
    </xf>
    <xf numFmtId="169" fontId="20" fillId="0" borderId="5" xfId="4" applyNumberFormat="1" applyFont="1" applyBorder="1" applyAlignment="1" applyProtection="1">
      <alignment horizontal="left"/>
      <protection locked="0"/>
    </xf>
    <xf numFmtId="169" fontId="20" fillId="0" borderId="9" xfId="4" applyNumberFormat="1" applyFont="1" applyBorder="1" applyAlignment="1" applyProtection="1">
      <alignment horizontal="left"/>
      <protection locked="0"/>
    </xf>
    <xf numFmtId="166" fontId="13" fillId="0" borderId="5" xfId="3" applyNumberFormat="1" applyFont="1" applyFill="1" applyBorder="1" applyAlignment="1" applyProtection="1">
      <alignment horizontal="left" vertical="center"/>
    </xf>
    <xf numFmtId="166" fontId="13" fillId="0" borderId="15" xfId="3" applyNumberFormat="1" applyFont="1" applyFill="1" applyBorder="1" applyAlignment="1" applyProtection="1">
      <alignment horizontal="left" vertical="center"/>
    </xf>
    <xf numFmtId="166" fontId="13" fillId="0" borderId="12" xfId="3" applyNumberFormat="1" applyFont="1" applyFill="1" applyBorder="1" applyAlignment="1" applyProtection="1">
      <alignment horizontal="left" vertical="center"/>
    </xf>
    <xf numFmtId="166" fontId="15" fillId="0" borderId="9" xfId="3" applyNumberFormat="1" applyFont="1" applyFill="1" applyBorder="1" applyAlignment="1" applyProtection="1">
      <alignment horizontal="left" vertical="center"/>
      <protection locked="0"/>
    </xf>
    <xf numFmtId="166" fontId="15" fillId="0" borderId="17" xfId="3" applyNumberFormat="1" applyFont="1" applyFill="1" applyBorder="1" applyAlignment="1" applyProtection="1">
      <alignment horizontal="left" vertical="center"/>
      <protection locked="0"/>
    </xf>
    <xf numFmtId="166" fontId="15" fillId="8" borderId="18" xfId="3" applyNumberFormat="1" applyFont="1" applyFill="1" applyBorder="1" applyAlignment="1" applyProtection="1">
      <alignment horizontal="left" vertical="center"/>
      <protection locked="0"/>
    </xf>
    <xf numFmtId="166" fontId="15" fillId="0" borderId="19" xfId="3" applyNumberFormat="1" applyFont="1" applyFill="1" applyBorder="1" applyAlignment="1" applyProtection="1">
      <alignment horizontal="left" vertical="center"/>
      <protection locked="0"/>
    </xf>
    <xf numFmtId="0" fontId="20" fillId="0" borderId="0" xfId="4" applyFont="1" applyAlignment="1">
      <alignment horizontal="left"/>
    </xf>
  </cellXfs>
  <cellStyles count="7">
    <cellStyle name="Millares 2" xfId="3" xr:uid="{0CA56777-C787-420A-9096-889E77554118}"/>
    <cellStyle name="Millares 2 2" xfId="6" xr:uid="{ED856AAD-5F70-4964-84ED-ED9292B6D876}"/>
    <cellStyle name="Millares 6" xfId="5" xr:uid="{D43D2B13-916E-47C3-8650-F9C67E629DB0}"/>
    <cellStyle name="Normal" xfId="0" builtinId="0"/>
    <cellStyle name="Normal 2_ALDAMA 03 MAR 2009 MODIF_PIGOO CONCENTRADOPROG_INDIC_GESTION ORG  OP rvh" xfId="4" xr:uid="{50240823-C58F-4B29-979A-B8C6DC9C9244}"/>
    <cellStyle name="Normal_FORMATO DEL PPTO. 2002  SEPT. 4 2" xfId="2" xr:uid="{53DDCE84-8EA1-4E7F-A2F0-CBFF7C826B27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0" cy="973667"/>
    <xdr:pic>
      <xdr:nvPicPr>
        <xdr:cNvPr id="2" name="4 Imagen">
          <a:extLst>
            <a:ext uri="{FF2B5EF4-FFF2-40B4-BE49-F238E27FC236}">
              <a16:creationId xmlns:a16="http://schemas.microsoft.com/office/drawing/2014/main" id="{5D9BF640-8142-4981-9296-F957AFEFC4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0"/>
          <a:ext cx="0" cy="973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2381</xdr:colOff>
      <xdr:row>0</xdr:row>
      <xdr:rowOff>0</xdr:rowOff>
    </xdr:from>
    <xdr:ext cx="0" cy="817033"/>
    <xdr:pic>
      <xdr:nvPicPr>
        <xdr:cNvPr id="3" name="3 Imagen">
          <a:extLst>
            <a:ext uri="{FF2B5EF4-FFF2-40B4-BE49-F238E27FC236}">
              <a16:creationId xmlns:a16="http://schemas.microsoft.com/office/drawing/2014/main" id="{0F31F6EC-C81F-4597-BE2D-878F59A9D7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1031" y="0"/>
          <a:ext cx="0" cy="817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8</xdr:col>
      <xdr:colOff>238125</xdr:colOff>
      <xdr:row>212</xdr:row>
      <xdr:rowOff>142875</xdr:rowOff>
    </xdr:from>
    <xdr:to>
      <xdr:col>11</xdr:col>
      <xdr:colOff>697700</xdr:colOff>
      <xdr:row>216</xdr:row>
      <xdr:rowOff>40688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7801BEBE-9A99-8F06-C284-27B38D084F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017500" y="41052750"/>
          <a:ext cx="4221950" cy="659813"/>
        </a:xfrm>
        <a:prstGeom prst="rect">
          <a:avLst/>
        </a:prstGeom>
      </xdr:spPr>
    </xdr:pic>
    <xdr:clientData/>
  </xdr:twoCellAnchor>
  <xdr:twoCellAnchor editAs="oneCell">
    <xdr:from>
      <xdr:col>0</xdr:col>
      <xdr:colOff>3905250</xdr:colOff>
      <xdr:row>213</xdr:row>
      <xdr:rowOff>0</xdr:rowOff>
    </xdr:from>
    <xdr:to>
      <xdr:col>3</xdr:col>
      <xdr:colOff>595300</xdr:colOff>
      <xdr:row>216</xdr:row>
      <xdr:rowOff>1372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7FA8B1AB-A089-4FB9-9006-26FDC1E4CC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0" y="41100375"/>
          <a:ext cx="3309925" cy="5728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D28A22-8F7B-430C-B1CE-A9B4CE561026}">
  <dimension ref="A1:N205"/>
  <sheetViews>
    <sheetView tabSelected="1" view="pageBreakPreview" topLeftCell="A143" zoomScale="60" zoomScaleNormal="77" workbookViewId="0">
      <selection activeCell="F224" sqref="F224"/>
    </sheetView>
  </sheetViews>
  <sheetFormatPr baseColWidth="10" defaultRowHeight="15" x14ac:dyDescent="0.25"/>
  <cols>
    <col min="1" max="1" width="62" style="54" customWidth="1"/>
    <col min="2" max="2" width="18.42578125" style="116" bestFit="1" customWidth="1"/>
    <col min="3" max="5" width="19" style="126" bestFit="1" customWidth="1"/>
    <col min="6" max="6" width="18.42578125" style="126" bestFit="1" customWidth="1"/>
    <col min="7" max="7" width="17.5703125" style="126" bestFit="1" customWidth="1"/>
    <col min="8" max="8" width="18.42578125" style="126" bestFit="1" customWidth="1"/>
    <col min="9" max="9" width="19" style="126" bestFit="1" customWidth="1"/>
    <col min="10" max="10" width="18.42578125" style="126" bestFit="1" customWidth="1"/>
    <col min="11" max="14" width="19" style="126" bestFit="1" customWidth="1"/>
    <col min="15" max="15" width="2.85546875" customWidth="1"/>
    <col min="16" max="16" width="21.28515625" customWidth="1"/>
  </cols>
  <sheetData>
    <row r="1" spans="1:14" ht="20.2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2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1:14" ht="18" x14ac:dyDescent="0.2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.75" x14ac:dyDescent="0.25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x14ac:dyDescent="0.25">
      <c r="A5" s="2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</row>
    <row r="6" spans="1:14" ht="18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15.75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ht="15.75" x14ac:dyDescent="0.25">
      <c r="A8" s="6"/>
      <c r="B8" s="56"/>
      <c r="C8" s="57">
        <v>2</v>
      </c>
      <c r="D8" s="57">
        <v>0</v>
      </c>
      <c r="E8" s="57">
        <v>0</v>
      </c>
      <c r="F8" s="57">
        <v>0</v>
      </c>
      <c r="G8" s="57">
        <v>0</v>
      </c>
      <c r="H8" s="57">
        <v>0</v>
      </c>
      <c r="I8" s="57">
        <v>0</v>
      </c>
      <c r="J8" s="57">
        <v>0</v>
      </c>
      <c r="K8" s="57">
        <v>0</v>
      </c>
      <c r="L8" s="57">
        <v>0</v>
      </c>
      <c r="M8" s="57">
        <v>0</v>
      </c>
      <c r="N8" s="58"/>
    </row>
    <row r="9" spans="1:14" ht="15.75" x14ac:dyDescent="0.25">
      <c r="A9" s="7" t="s">
        <v>3</v>
      </c>
      <c r="B9" s="59" t="s">
        <v>4</v>
      </c>
      <c r="C9" s="59" t="s">
        <v>5</v>
      </c>
      <c r="D9" s="59" t="s">
        <v>6</v>
      </c>
      <c r="E9" s="59" t="s">
        <v>7</v>
      </c>
      <c r="F9" s="59" t="s">
        <v>8</v>
      </c>
      <c r="G9" s="59" t="s">
        <v>9</v>
      </c>
      <c r="H9" s="59" t="s">
        <v>10</v>
      </c>
      <c r="I9" s="59" t="s">
        <v>11</v>
      </c>
      <c r="J9" s="59" t="s">
        <v>12</v>
      </c>
      <c r="K9" s="59" t="s">
        <v>13</v>
      </c>
      <c r="L9" s="59" t="s">
        <v>14</v>
      </c>
      <c r="M9" s="59" t="s">
        <v>15</v>
      </c>
      <c r="N9" s="59" t="s">
        <v>16</v>
      </c>
    </row>
    <row r="10" spans="1:14" ht="15.75" x14ac:dyDescent="0.25">
      <c r="A10" s="8" t="s">
        <v>17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</row>
    <row r="11" spans="1:14" ht="15.75" x14ac:dyDescent="0.25">
      <c r="A11" s="9" t="s">
        <v>18</v>
      </c>
      <c r="B11" s="61">
        <f>+B12+B19</f>
        <v>1361921.5</v>
      </c>
      <c r="C11" s="61">
        <f>+C12+C19</f>
        <v>525005.54999999993</v>
      </c>
      <c r="D11" s="61">
        <f>+D12+D19</f>
        <v>738906</v>
      </c>
      <c r="E11" s="61">
        <f>+E12+E19</f>
        <v>480957.89</v>
      </c>
      <c r="F11" s="61">
        <f>+F12+F19</f>
        <v>333756.69000000006</v>
      </c>
      <c r="G11" s="61">
        <f t="shared" ref="G11:M11" si="0">+G12+G19</f>
        <v>404322.66000000003</v>
      </c>
      <c r="H11" s="61">
        <f t="shared" si="0"/>
        <v>416456.00999999995</v>
      </c>
      <c r="I11" s="61">
        <f t="shared" si="0"/>
        <v>472156.65999999992</v>
      </c>
      <c r="J11" s="61">
        <f t="shared" si="0"/>
        <v>386929.61</v>
      </c>
      <c r="K11" s="61">
        <f t="shared" si="0"/>
        <v>449752.42</v>
      </c>
      <c r="L11" s="61">
        <f t="shared" si="0"/>
        <v>428805.39999999997</v>
      </c>
      <c r="M11" s="61">
        <f t="shared" si="0"/>
        <v>459858.13</v>
      </c>
      <c r="N11" s="61">
        <f>+N12+N19</f>
        <v>6458828.5199999996</v>
      </c>
    </row>
    <row r="12" spans="1:14" x14ac:dyDescent="0.25">
      <c r="A12" s="10" t="s">
        <v>19</v>
      </c>
      <c r="B12" s="62">
        <f>B13+B16+B17</f>
        <v>196120.08000000007</v>
      </c>
      <c r="C12" s="62">
        <f>C13+C16+C17</f>
        <v>264834.43999999994</v>
      </c>
      <c r="D12" s="62">
        <f>D13+D16+D17</f>
        <v>440110.46</v>
      </c>
      <c r="E12" s="62">
        <f>E13+E16+E17</f>
        <v>479724.52</v>
      </c>
      <c r="F12" s="62">
        <f>F13+F16+F17</f>
        <v>311788.47000000003</v>
      </c>
      <c r="G12" s="62">
        <f t="shared" ref="G12:M12" si="1">G13+G16+G17</f>
        <v>389340.23000000004</v>
      </c>
      <c r="H12" s="62">
        <f t="shared" si="1"/>
        <v>403590.20999999996</v>
      </c>
      <c r="I12" s="62">
        <f t="shared" si="1"/>
        <v>458204.42999999993</v>
      </c>
      <c r="J12" s="62">
        <f t="shared" si="1"/>
        <v>376627.5</v>
      </c>
      <c r="K12" s="62">
        <f t="shared" si="1"/>
        <v>413662.57</v>
      </c>
      <c r="L12" s="62">
        <f t="shared" si="1"/>
        <v>389336.3</v>
      </c>
      <c r="M12" s="62">
        <f t="shared" si="1"/>
        <v>415797.43</v>
      </c>
      <c r="N12" s="62">
        <f>SUM(B12:M12)</f>
        <v>4539136.6399999997</v>
      </c>
    </row>
    <row r="13" spans="1:14" x14ac:dyDescent="0.25">
      <c r="A13" s="11" t="s">
        <v>20</v>
      </c>
      <c r="B13" s="62">
        <f>+B14+B15</f>
        <v>984726.48</v>
      </c>
      <c r="C13" s="62">
        <f>+C14+C15</f>
        <v>452017.74</v>
      </c>
      <c r="D13" s="62">
        <f>+D14+D15</f>
        <v>670698.37</v>
      </c>
      <c r="E13" s="62">
        <f>+E14+E15</f>
        <v>499870.54</v>
      </c>
      <c r="F13" s="62">
        <f>+F14+F15</f>
        <v>344062.16000000003</v>
      </c>
      <c r="G13" s="62">
        <f t="shared" ref="G13:M13" si="2">+G14+G15</f>
        <v>418130.65</v>
      </c>
      <c r="H13" s="62">
        <f t="shared" si="2"/>
        <v>419167.92</v>
      </c>
      <c r="I13" s="62">
        <f t="shared" si="2"/>
        <v>484928.42</v>
      </c>
      <c r="J13" s="62">
        <f t="shared" si="2"/>
        <v>408697.67</v>
      </c>
      <c r="K13" s="62">
        <f t="shared" si="2"/>
        <v>433966.5</v>
      </c>
      <c r="L13" s="62">
        <f t="shared" si="2"/>
        <v>422274.33</v>
      </c>
      <c r="M13" s="62">
        <f t="shared" si="2"/>
        <v>438468.81</v>
      </c>
      <c r="N13" s="62">
        <f>SUM(B13:M13)</f>
        <v>5977009.5899999999</v>
      </c>
    </row>
    <row r="14" spans="1:14" x14ac:dyDescent="0.25">
      <c r="A14" s="12" t="s">
        <v>21</v>
      </c>
      <c r="B14" s="63">
        <v>984726.48</v>
      </c>
      <c r="C14" s="63">
        <v>413381.69</v>
      </c>
      <c r="D14" s="63">
        <v>547680.64</v>
      </c>
      <c r="E14" s="63">
        <v>462630.54</v>
      </c>
      <c r="F14" s="63">
        <v>313997.84000000003</v>
      </c>
      <c r="G14" s="63">
        <v>343505.19</v>
      </c>
      <c r="H14" s="63">
        <v>404163.66</v>
      </c>
      <c r="I14" s="63">
        <v>420190.63</v>
      </c>
      <c r="J14" s="63">
        <v>368586.87</v>
      </c>
      <c r="K14" s="63">
        <v>405648.79</v>
      </c>
      <c r="L14" s="63">
        <v>409653.46</v>
      </c>
      <c r="M14" s="63">
        <v>413737.22</v>
      </c>
      <c r="N14" s="64">
        <f>SUM(B14:M14)</f>
        <v>5487903.0099999998</v>
      </c>
    </row>
    <row r="15" spans="1:14" x14ac:dyDescent="0.25">
      <c r="A15" s="12" t="s">
        <v>22</v>
      </c>
      <c r="B15" s="63"/>
      <c r="C15" s="63">
        <v>38636.050000000003</v>
      </c>
      <c r="D15" s="63">
        <v>123017.73</v>
      </c>
      <c r="E15" s="63">
        <v>37240</v>
      </c>
      <c r="F15" s="63">
        <v>30064.32</v>
      </c>
      <c r="G15" s="63">
        <v>74625.460000000006</v>
      </c>
      <c r="H15" s="63">
        <v>15004.26</v>
      </c>
      <c r="I15" s="63">
        <v>64737.79</v>
      </c>
      <c r="J15" s="63">
        <v>40110.800000000003</v>
      </c>
      <c r="K15" s="63">
        <v>28317.71</v>
      </c>
      <c r="L15" s="63">
        <v>12620.87</v>
      </c>
      <c r="M15" s="63">
        <v>24731.59</v>
      </c>
      <c r="N15" s="64">
        <f>SUM(B15:M15)</f>
        <v>489106.58</v>
      </c>
    </row>
    <row r="16" spans="1:14" x14ac:dyDescent="0.25">
      <c r="A16" s="13" t="s">
        <v>23</v>
      </c>
      <c r="B16" s="65">
        <v>-13538.82</v>
      </c>
      <c r="C16" s="65">
        <v>-12252.2</v>
      </c>
      <c r="D16" s="66">
        <v>-12915.96</v>
      </c>
      <c r="E16" s="66">
        <v>-13665.41</v>
      </c>
      <c r="F16" s="66">
        <v>-12482.92</v>
      </c>
      <c r="G16" s="66">
        <v>-12678.29</v>
      </c>
      <c r="H16" s="66">
        <v>-12522.34</v>
      </c>
      <c r="I16" s="66">
        <v>-13726.9</v>
      </c>
      <c r="J16" s="66">
        <v>-13020.72</v>
      </c>
      <c r="K16" s="66">
        <v>-13470.55</v>
      </c>
      <c r="L16" s="66">
        <v>-13628.53</v>
      </c>
      <c r="M16" s="66">
        <v>-13953.49</v>
      </c>
      <c r="N16" s="64">
        <f t="shared" ref="N16:N19" si="3">SUM(B16:M16)</f>
        <v>-157856.13</v>
      </c>
    </row>
    <row r="17" spans="1:14" x14ac:dyDescent="0.25">
      <c r="A17" s="13" t="s">
        <v>24</v>
      </c>
      <c r="B17" s="65">
        <v>-775067.58</v>
      </c>
      <c r="C17" s="65">
        <v>-174931.1</v>
      </c>
      <c r="D17" s="66">
        <v>-217671.95</v>
      </c>
      <c r="E17" s="66">
        <v>-6480.61</v>
      </c>
      <c r="F17" s="66">
        <v>-19790.77</v>
      </c>
      <c r="G17" s="66">
        <v>-16112.13</v>
      </c>
      <c r="H17" s="66">
        <v>-3055.37</v>
      </c>
      <c r="I17" s="66">
        <v>-12997.09</v>
      </c>
      <c r="J17" s="66">
        <v>-19049.45</v>
      </c>
      <c r="K17" s="66">
        <v>-6833.38</v>
      </c>
      <c r="L17" s="66">
        <v>-19309.5</v>
      </c>
      <c r="M17" s="66">
        <v>-8717.89</v>
      </c>
      <c r="N17" s="64">
        <f t="shared" si="3"/>
        <v>-1280016.8199999998</v>
      </c>
    </row>
    <row r="18" spans="1:14" hidden="1" x14ac:dyDescent="0.25">
      <c r="A18" s="13" t="s">
        <v>25</v>
      </c>
      <c r="B18" s="65"/>
      <c r="C18" s="65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4">
        <f t="shared" si="3"/>
        <v>0</v>
      </c>
    </row>
    <row r="19" spans="1:14" x14ac:dyDescent="0.25">
      <c r="A19" s="14" t="s">
        <v>26</v>
      </c>
      <c r="B19" s="65">
        <v>1165801.42</v>
      </c>
      <c r="C19" s="65">
        <v>260171.11</v>
      </c>
      <c r="D19" s="63">
        <v>298795.53999999998</v>
      </c>
      <c r="E19" s="63">
        <v>1233.3699999999999</v>
      </c>
      <c r="F19" s="63">
        <v>21968.22</v>
      </c>
      <c r="G19" s="63">
        <v>14982.43</v>
      </c>
      <c r="H19" s="63">
        <v>12865.8</v>
      </c>
      <c r="I19" s="63">
        <v>13952.23</v>
      </c>
      <c r="J19" s="63">
        <v>10302.11</v>
      </c>
      <c r="K19" s="63">
        <v>36089.85</v>
      </c>
      <c r="L19" s="63">
        <v>39469.1</v>
      </c>
      <c r="M19" s="63">
        <v>44060.7</v>
      </c>
      <c r="N19" s="64">
        <f t="shared" si="3"/>
        <v>1919691.8800000001</v>
      </c>
    </row>
    <row r="20" spans="1:14" hidden="1" x14ac:dyDescent="0.25">
      <c r="A20" s="15"/>
      <c r="B20" s="63"/>
      <c r="C20" s="63"/>
      <c r="D20" s="63"/>
      <c r="E20" s="63"/>
      <c r="F20" s="63"/>
      <c r="G20" s="63"/>
      <c r="H20" s="64"/>
      <c r="I20" s="63"/>
      <c r="J20" s="63"/>
      <c r="K20" s="63"/>
      <c r="L20" s="63"/>
      <c r="M20" s="63"/>
      <c r="N20" s="63"/>
    </row>
    <row r="21" spans="1:14" ht="15.75" x14ac:dyDescent="0.25">
      <c r="A21" s="16" t="s">
        <v>27</v>
      </c>
      <c r="B21" s="67">
        <f>+B22+B34+B35</f>
        <v>402818.5</v>
      </c>
      <c r="C21" s="67">
        <f>+C22+C34+C35</f>
        <v>399816.23</v>
      </c>
      <c r="D21" s="67">
        <f>+D22+D34+D35</f>
        <v>580024.89</v>
      </c>
      <c r="E21" s="67">
        <f>+E22+E34+E35</f>
        <v>424531.18</v>
      </c>
      <c r="F21" s="67">
        <f>+F22+F34+F35</f>
        <v>533051.59</v>
      </c>
      <c r="G21" s="67">
        <f t="shared" ref="G21:M21" si="4">+G22+G34+G35</f>
        <v>462553.27</v>
      </c>
      <c r="H21" s="67">
        <f t="shared" si="4"/>
        <v>455133.17000000004</v>
      </c>
      <c r="I21" s="67">
        <f t="shared" si="4"/>
        <v>488136.26</v>
      </c>
      <c r="J21" s="67">
        <f t="shared" si="4"/>
        <v>384731.45</v>
      </c>
      <c r="K21" s="67">
        <f t="shared" si="4"/>
        <v>325227.87</v>
      </c>
      <c r="L21" s="67">
        <f t="shared" si="4"/>
        <v>430255.74000000005</v>
      </c>
      <c r="M21" s="67">
        <f t="shared" si="4"/>
        <v>476133.12</v>
      </c>
      <c r="N21" s="67">
        <f>SUM(B21:M21)</f>
        <v>5362413.2700000005</v>
      </c>
    </row>
    <row r="22" spans="1:14" x14ac:dyDescent="0.25">
      <c r="A22" s="10" t="s">
        <v>28</v>
      </c>
      <c r="B22" s="68">
        <f>+B23+B24+B25+B30</f>
        <v>402818.5</v>
      </c>
      <c r="C22" s="68">
        <f>+C23+C24+C25+C30</f>
        <v>399816.23</v>
      </c>
      <c r="D22" s="68">
        <f>+D23+D24+D25+D30</f>
        <v>580024.89</v>
      </c>
      <c r="E22" s="68">
        <f>+E23+E24+E25+E30</f>
        <v>424531.18</v>
      </c>
      <c r="F22" s="68">
        <f>+F23+F24+F25+F30</f>
        <v>533051.59</v>
      </c>
      <c r="G22" s="68">
        <f t="shared" ref="G22:M22" si="5">+G23+G24+G25+G30</f>
        <v>462553.27</v>
      </c>
      <c r="H22" s="68">
        <f t="shared" si="5"/>
        <v>455133.17000000004</v>
      </c>
      <c r="I22" s="68">
        <f t="shared" si="5"/>
        <v>488136.26</v>
      </c>
      <c r="J22" s="68">
        <f t="shared" si="5"/>
        <v>384731.45</v>
      </c>
      <c r="K22" s="68">
        <f t="shared" si="5"/>
        <v>325227.87</v>
      </c>
      <c r="L22" s="68">
        <f t="shared" si="5"/>
        <v>430255.74000000005</v>
      </c>
      <c r="M22" s="68">
        <f t="shared" si="5"/>
        <v>476133.12</v>
      </c>
      <c r="N22" s="69">
        <f>SUM(B22:M22)</f>
        <v>5362413.2700000005</v>
      </c>
    </row>
    <row r="23" spans="1:14" x14ac:dyDescent="0.25">
      <c r="A23" s="13" t="s">
        <v>29</v>
      </c>
      <c r="B23" s="63">
        <v>117312.49</v>
      </c>
      <c r="C23" s="63">
        <v>121402.05</v>
      </c>
      <c r="D23" s="63">
        <v>120868.07</v>
      </c>
      <c r="E23" s="63">
        <v>132838.32999999999</v>
      </c>
      <c r="F23" s="63">
        <v>117985.48</v>
      </c>
      <c r="G23" s="63">
        <v>125453.95</v>
      </c>
      <c r="H23" s="63">
        <v>117898.87</v>
      </c>
      <c r="I23" s="63">
        <v>118004.82</v>
      </c>
      <c r="J23" s="63">
        <v>119868.87</v>
      </c>
      <c r="K23" s="63">
        <v>118107.6</v>
      </c>
      <c r="L23" s="63">
        <v>71908.800000000003</v>
      </c>
      <c r="M23" s="63">
        <v>187494.61</v>
      </c>
      <c r="N23" s="63"/>
    </row>
    <row r="24" spans="1:14" x14ac:dyDescent="0.25">
      <c r="A24" s="13" t="s">
        <v>30</v>
      </c>
      <c r="B24" s="63">
        <v>42748.92</v>
      </c>
      <c r="C24" s="63">
        <v>38547.53</v>
      </c>
      <c r="D24" s="63">
        <v>200093.58</v>
      </c>
      <c r="E24" s="63">
        <v>30834.2</v>
      </c>
      <c r="F24" s="63">
        <v>60048.11</v>
      </c>
      <c r="G24" s="63">
        <v>57790.23</v>
      </c>
      <c r="H24" s="63">
        <v>41517.1</v>
      </c>
      <c r="I24" s="63">
        <v>66988.850000000006</v>
      </c>
      <c r="J24" s="63">
        <v>55322.25</v>
      </c>
      <c r="K24" s="63">
        <v>33264.589999999997</v>
      </c>
      <c r="L24" s="63">
        <v>87942.41</v>
      </c>
      <c r="M24" s="63">
        <v>60753.94</v>
      </c>
      <c r="N24" s="63"/>
    </row>
    <row r="25" spans="1:14" x14ac:dyDescent="0.25">
      <c r="A25" s="17" t="s">
        <v>31</v>
      </c>
      <c r="B25" s="62">
        <f>+B26+B27+B28+B29</f>
        <v>242757.09</v>
      </c>
      <c r="C25" s="62">
        <f>+C26+C27+C28+C29</f>
        <v>239866.65</v>
      </c>
      <c r="D25" s="62">
        <f>+D26+D27+D28+D29</f>
        <v>259063.24</v>
      </c>
      <c r="E25" s="62">
        <f>+E26+E27+E28+E29</f>
        <v>260858.65</v>
      </c>
      <c r="F25" s="62">
        <f>+F26+F27+F28+F29</f>
        <v>355018</v>
      </c>
      <c r="G25" s="62">
        <f t="shared" ref="G25:M25" si="6">+G26+G27+G28+G29</f>
        <v>279309.09000000003</v>
      </c>
      <c r="H25" s="62">
        <f t="shared" si="6"/>
        <v>295717.2</v>
      </c>
      <c r="I25" s="62">
        <f t="shared" si="6"/>
        <v>303142.59000000003</v>
      </c>
      <c r="J25" s="62">
        <f t="shared" si="6"/>
        <v>209540.33000000002</v>
      </c>
      <c r="K25" s="62">
        <f t="shared" si="6"/>
        <v>173855.68</v>
      </c>
      <c r="L25" s="62">
        <f t="shared" si="6"/>
        <v>270404.53000000003</v>
      </c>
      <c r="M25" s="62">
        <f t="shared" si="6"/>
        <v>227884.57</v>
      </c>
      <c r="N25" s="62">
        <f>+N26+N27+N28+N29</f>
        <v>0</v>
      </c>
    </row>
    <row r="26" spans="1:14" x14ac:dyDescent="0.25">
      <c r="A26" s="12" t="s">
        <v>32</v>
      </c>
      <c r="B26" s="63">
        <v>184946.21</v>
      </c>
      <c r="C26" s="63">
        <v>180503.2</v>
      </c>
      <c r="D26" s="63">
        <v>184224.78</v>
      </c>
      <c r="E26" s="63">
        <v>217965.85</v>
      </c>
      <c r="F26" s="63">
        <v>308929.19</v>
      </c>
      <c r="G26" s="63">
        <v>217705.67</v>
      </c>
      <c r="H26" s="63">
        <v>223871.64</v>
      </c>
      <c r="I26" s="63">
        <v>220650.29</v>
      </c>
      <c r="J26" s="63">
        <v>137763.91</v>
      </c>
      <c r="K26" s="63">
        <v>128137.37</v>
      </c>
      <c r="L26" s="63">
        <v>165911.56</v>
      </c>
      <c r="M26" s="63">
        <v>152522.76</v>
      </c>
      <c r="N26" s="63"/>
    </row>
    <row r="27" spans="1:14" x14ac:dyDescent="0.25">
      <c r="A27" s="12" t="s">
        <v>33</v>
      </c>
      <c r="B27" s="63">
        <v>28665.759999999998</v>
      </c>
      <c r="C27" s="63">
        <v>16891.11</v>
      </c>
      <c r="D27" s="63">
        <v>25415.9</v>
      </c>
      <c r="E27" s="63">
        <v>23040.59</v>
      </c>
      <c r="F27" s="63">
        <v>15074.17</v>
      </c>
      <c r="G27" s="63">
        <v>18776.61</v>
      </c>
      <c r="H27" s="63">
        <v>38820.53</v>
      </c>
      <c r="I27" s="63">
        <v>42315.55</v>
      </c>
      <c r="J27" s="63">
        <v>22271.63</v>
      </c>
      <c r="K27" s="63">
        <v>17737.240000000002</v>
      </c>
      <c r="L27" s="63">
        <v>39429.82</v>
      </c>
      <c r="M27" s="63">
        <v>40093.870000000003</v>
      </c>
      <c r="N27" s="63"/>
    </row>
    <row r="28" spans="1:14" hidden="1" x14ac:dyDescent="0.25">
      <c r="A28" s="12" t="s">
        <v>34</v>
      </c>
      <c r="B28" s="63">
        <v>0</v>
      </c>
      <c r="C28" s="63">
        <v>0</v>
      </c>
      <c r="D28" s="63"/>
      <c r="E28" s="63"/>
      <c r="F28" s="63">
        <v>3985</v>
      </c>
      <c r="G28" s="63">
        <v>0</v>
      </c>
      <c r="H28" s="63">
        <v>6257.22</v>
      </c>
      <c r="I28" s="63">
        <v>0</v>
      </c>
      <c r="J28" s="63">
        <v>0</v>
      </c>
      <c r="K28" s="63">
        <v>0</v>
      </c>
      <c r="L28" s="63"/>
      <c r="M28" s="63"/>
      <c r="N28" s="63"/>
    </row>
    <row r="29" spans="1:14" x14ac:dyDescent="0.25">
      <c r="A29" s="12" t="s">
        <v>35</v>
      </c>
      <c r="B29" s="63">
        <v>29145.119999999999</v>
      </c>
      <c r="C29" s="63">
        <v>42472.34</v>
      </c>
      <c r="D29" s="63">
        <v>49422.559999999998</v>
      </c>
      <c r="E29" s="63">
        <v>19852.21</v>
      </c>
      <c r="F29" s="63">
        <v>27029.64</v>
      </c>
      <c r="G29" s="63">
        <v>42826.81</v>
      </c>
      <c r="H29" s="63">
        <v>26767.81</v>
      </c>
      <c r="I29" s="63">
        <v>40176.75</v>
      </c>
      <c r="J29" s="63">
        <v>49504.79</v>
      </c>
      <c r="K29" s="63">
        <v>27981.07</v>
      </c>
      <c r="L29" s="63">
        <v>65063.15</v>
      </c>
      <c r="M29" s="63">
        <v>35267.94</v>
      </c>
      <c r="N29" s="63"/>
    </row>
    <row r="30" spans="1:14" hidden="1" x14ac:dyDescent="0.25">
      <c r="A30" s="13" t="s">
        <v>36</v>
      </c>
      <c r="B30" s="63">
        <v>0</v>
      </c>
      <c r="C30" s="63">
        <v>0</v>
      </c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</row>
    <row r="31" spans="1:14" x14ac:dyDescent="0.25">
      <c r="A31" s="18" t="s">
        <v>37</v>
      </c>
      <c r="B31" s="18"/>
      <c r="C31" s="18"/>
      <c r="D31" s="63"/>
      <c r="E31" s="63"/>
      <c r="F31" s="63"/>
      <c r="G31" s="63"/>
      <c r="H31" s="64"/>
      <c r="I31" s="63"/>
      <c r="J31" s="63"/>
      <c r="K31" s="63"/>
      <c r="L31" s="63"/>
      <c r="M31" s="63"/>
      <c r="N31" s="63"/>
    </row>
    <row r="32" spans="1:14" x14ac:dyDescent="0.25">
      <c r="A32" s="19" t="s">
        <v>38</v>
      </c>
      <c r="B32" s="68">
        <f>+B11-B22</f>
        <v>959103</v>
      </c>
      <c r="C32" s="68">
        <f>+C11-C22</f>
        <v>125189.31999999995</v>
      </c>
      <c r="D32" s="68">
        <f>+D11-D22</f>
        <v>158881.10999999999</v>
      </c>
      <c r="E32" s="68">
        <f>+E11-E22</f>
        <v>56426.710000000021</v>
      </c>
      <c r="F32" s="68">
        <f>+F11-F22</f>
        <v>-199294.89999999991</v>
      </c>
      <c r="G32" s="68">
        <f t="shared" ref="G32:M32" si="7">+G11-G22</f>
        <v>-58230.609999999986</v>
      </c>
      <c r="H32" s="68">
        <f t="shared" si="7"/>
        <v>-38677.160000000091</v>
      </c>
      <c r="I32" s="68">
        <f t="shared" si="7"/>
        <v>-15979.600000000093</v>
      </c>
      <c r="J32" s="68">
        <f t="shared" si="7"/>
        <v>2198.1599999999744</v>
      </c>
      <c r="K32" s="68">
        <f t="shared" si="7"/>
        <v>124524.54999999999</v>
      </c>
      <c r="L32" s="68">
        <f t="shared" si="7"/>
        <v>-1450.3400000000838</v>
      </c>
      <c r="M32" s="68">
        <f t="shared" si="7"/>
        <v>-16274.989999999991</v>
      </c>
      <c r="N32" s="68">
        <f>+N11-N22</f>
        <v>1096415.2499999991</v>
      </c>
    </row>
    <row r="33" spans="1:14" hidden="1" x14ac:dyDescent="0.25">
      <c r="A33" s="14" t="s">
        <v>39</v>
      </c>
      <c r="B33" s="63">
        <v>0</v>
      </c>
      <c r="C33" s="63">
        <v>0</v>
      </c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>
        <f t="shared" ref="N33" si="8">SUM(B33:M33)</f>
        <v>0</v>
      </c>
    </row>
    <row r="34" spans="1:14" x14ac:dyDescent="0.25">
      <c r="A34" s="20" t="s">
        <v>40</v>
      </c>
      <c r="B34" s="62">
        <f>B35+B36+B37</f>
        <v>0</v>
      </c>
      <c r="C34" s="62">
        <f>C35+C36+C37</f>
        <v>0</v>
      </c>
      <c r="D34" s="62">
        <f>D35+D36+D37</f>
        <v>0</v>
      </c>
      <c r="E34" s="62">
        <f>E35+E36+E37</f>
        <v>0</v>
      </c>
      <c r="F34" s="62">
        <f>F35+F36+F37</f>
        <v>0</v>
      </c>
      <c r="G34" s="62">
        <f t="shared" ref="G34:M34" si="9">G35+G36+G37</f>
        <v>0</v>
      </c>
      <c r="H34" s="62">
        <f t="shared" si="9"/>
        <v>0</v>
      </c>
      <c r="I34" s="62">
        <f t="shared" si="9"/>
        <v>0</v>
      </c>
      <c r="J34" s="62">
        <v>0</v>
      </c>
      <c r="K34" s="62">
        <f t="shared" si="9"/>
        <v>0</v>
      </c>
      <c r="L34" s="62">
        <f t="shared" si="9"/>
        <v>0</v>
      </c>
      <c r="M34" s="62">
        <f t="shared" si="9"/>
        <v>0</v>
      </c>
      <c r="N34" s="62">
        <f t="shared" ref="N34" si="10">+N35+N36+N37</f>
        <v>0</v>
      </c>
    </row>
    <row r="35" spans="1:14" hidden="1" x14ac:dyDescent="0.25">
      <c r="A35" s="12" t="s">
        <v>41</v>
      </c>
      <c r="B35" s="63">
        <v>0</v>
      </c>
      <c r="C35" s="63">
        <v>0</v>
      </c>
      <c r="D35" s="63">
        <v>0</v>
      </c>
      <c r="E35" s="63">
        <v>0</v>
      </c>
      <c r="F35" s="63">
        <v>0</v>
      </c>
      <c r="G35" s="63">
        <v>0</v>
      </c>
      <c r="H35" s="63">
        <v>0</v>
      </c>
      <c r="I35" s="63"/>
      <c r="J35" s="63"/>
      <c r="K35" s="63"/>
      <c r="L35" s="63"/>
      <c r="M35" s="63"/>
      <c r="N35" s="63">
        <f t="shared" ref="N35:N37" si="11">SUM(B35:M35)</f>
        <v>0</v>
      </c>
    </row>
    <row r="36" spans="1:14" hidden="1" x14ac:dyDescent="0.25">
      <c r="A36" s="12" t="s">
        <v>42</v>
      </c>
      <c r="B36" s="63">
        <v>0</v>
      </c>
      <c r="C36" s="63">
        <v>0</v>
      </c>
      <c r="D36" s="63">
        <v>0</v>
      </c>
      <c r="E36" s="63">
        <v>0</v>
      </c>
      <c r="F36" s="63">
        <v>0</v>
      </c>
      <c r="G36" s="63">
        <v>0</v>
      </c>
      <c r="H36" s="63">
        <v>0</v>
      </c>
      <c r="I36" s="63"/>
      <c r="J36" s="63"/>
      <c r="K36" s="63"/>
      <c r="L36" s="63"/>
      <c r="M36" s="63"/>
      <c r="N36" s="63">
        <f t="shared" si="11"/>
        <v>0</v>
      </c>
    </row>
    <row r="37" spans="1:14" hidden="1" x14ac:dyDescent="0.25">
      <c r="A37" s="12" t="s">
        <v>43</v>
      </c>
      <c r="B37" s="63">
        <v>0</v>
      </c>
      <c r="C37" s="63">
        <v>0</v>
      </c>
      <c r="D37" s="63"/>
      <c r="E37" s="63">
        <v>0</v>
      </c>
      <c r="F37" s="63">
        <v>0</v>
      </c>
      <c r="G37" s="63">
        <v>0</v>
      </c>
      <c r="H37" s="63">
        <v>0</v>
      </c>
      <c r="I37" s="63"/>
      <c r="J37" s="63"/>
      <c r="K37" s="63"/>
      <c r="L37" s="63"/>
      <c r="M37" s="63"/>
      <c r="N37" s="63">
        <f t="shared" si="11"/>
        <v>0</v>
      </c>
    </row>
    <row r="38" spans="1:14" x14ac:dyDescent="0.25">
      <c r="A38" s="21" t="s">
        <v>44</v>
      </c>
      <c r="B38" s="70">
        <f t="shared" ref="B38:M38" si="12">+B32-B33-B34</f>
        <v>959103</v>
      </c>
      <c r="C38" s="70">
        <f t="shared" si="12"/>
        <v>125189.31999999995</v>
      </c>
      <c r="D38" s="70">
        <f t="shared" si="12"/>
        <v>158881.10999999999</v>
      </c>
      <c r="E38" s="70">
        <f t="shared" si="12"/>
        <v>56426.710000000021</v>
      </c>
      <c r="F38" s="70">
        <f t="shared" si="12"/>
        <v>-199294.89999999991</v>
      </c>
      <c r="G38" s="70">
        <f t="shared" si="12"/>
        <v>-58230.609999999986</v>
      </c>
      <c r="H38" s="70">
        <f t="shared" si="12"/>
        <v>-38677.160000000091</v>
      </c>
      <c r="I38" s="70">
        <f t="shared" si="12"/>
        <v>-15979.600000000093</v>
      </c>
      <c r="J38" s="70">
        <f t="shared" si="12"/>
        <v>2198.1599999999744</v>
      </c>
      <c r="K38" s="70">
        <f t="shared" si="12"/>
        <v>124524.54999999999</v>
      </c>
      <c r="L38" s="70">
        <f t="shared" si="12"/>
        <v>-1450.3400000000838</v>
      </c>
      <c r="M38" s="70">
        <f t="shared" si="12"/>
        <v>-16274.989999999991</v>
      </c>
      <c r="N38" s="70">
        <f>+N32-N33-N34</f>
        <v>1096415.2499999991</v>
      </c>
    </row>
    <row r="39" spans="1:14" x14ac:dyDescent="0.25">
      <c r="A39" s="14" t="s">
        <v>45</v>
      </c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>
        <f t="shared" ref="N39" si="13">SUM(B39:M39)</f>
        <v>0</v>
      </c>
    </row>
    <row r="40" spans="1:14" x14ac:dyDescent="0.25">
      <c r="A40" s="22" t="s">
        <v>46</v>
      </c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</row>
    <row r="41" spans="1:14" x14ac:dyDescent="0.25">
      <c r="A41" s="15" t="s">
        <v>47</v>
      </c>
      <c r="B41" s="64">
        <v>511636.6</v>
      </c>
      <c r="C41" s="64">
        <v>420924.95</v>
      </c>
      <c r="D41" s="64">
        <v>283896.32000000001</v>
      </c>
      <c r="E41" s="64">
        <v>401156.27</v>
      </c>
      <c r="F41" s="64">
        <v>156561.35</v>
      </c>
      <c r="G41" s="64">
        <v>286893.21999999997</v>
      </c>
      <c r="H41" s="64">
        <v>292318.59000000003</v>
      </c>
      <c r="I41" s="64">
        <v>414759.82</v>
      </c>
      <c r="J41" s="64">
        <v>393126.09</v>
      </c>
      <c r="K41" s="64">
        <v>533422.09</v>
      </c>
      <c r="L41" s="64">
        <v>572906.05000000005</v>
      </c>
      <c r="M41" s="64">
        <v>432681.45</v>
      </c>
      <c r="N41" s="64"/>
    </row>
    <row r="42" spans="1:14" x14ac:dyDescent="0.25">
      <c r="A42" s="12" t="s">
        <v>48</v>
      </c>
      <c r="B42" s="63">
        <v>511636.6</v>
      </c>
      <c r="C42" s="63">
        <v>420924.95</v>
      </c>
      <c r="D42" s="64">
        <v>283896.32000000001</v>
      </c>
      <c r="E42" s="64">
        <v>401156.27</v>
      </c>
      <c r="F42" s="63">
        <v>156561.35</v>
      </c>
      <c r="G42" s="63">
        <v>286893.21999999997</v>
      </c>
      <c r="H42" s="63">
        <v>292318.59000000003</v>
      </c>
      <c r="I42" s="63">
        <v>931450.09</v>
      </c>
      <c r="J42" s="63">
        <v>936268</v>
      </c>
      <c r="K42" s="63">
        <v>941046.04</v>
      </c>
      <c r="L42" s="63">
        <v>941046.04</v>
      </c>
      <c r="M42" s="63">
        <v>946844.71</v>
      </c>
      <c r="N42" s="63"/>
    </row>
    <row r="43" spans="1:14" x14ac:dyDescent="0.25">
      <c r="A43" s="12" t="s">
        <v>49</v>
      </c>
      <c r="B43" s="63">
        <v>38188</v>
      </c>
      <c r="C43" s="63">
        <v>0</v>
      </c>
      <c r="D43" s="71"/>
      <c r="E43" s="71"/>
      <c r="F43" s="63"/>
      <c r="G43" s="63">
        <v>0</v>
      </c>
      <c r="H43" s="63">
        <v>0</v>
      </c>
      <c r="I43" s="63">
        <v>0</v>
      </c>
      <c r="J43" s="63"/>
      <c r="K43" s="63"/>
      <c r="L43" s="63"/>
      <c r="M43" s="63"/>
      <c r="N43" s="63"/>
    </row>
    <row r="44" spans="1:14" hidden="1" x14ac:dyDescent="0.25">
      <c r="A44" s="12" t="s">
        <v>50</v>
      </c>
      <c r="B44" s="63">
        <v>0</v>
      </c>
      <c r="C44" s="63">
        <v>0</v>
      </c>
      <c r="D44" s="63">
        <v>0</v>
      </c>
      <c r="E44" s="63">
        <v>0</v>
      </c>
      <c r="F44" s="63">
        <v>0</v>
      </c>
      <c r="G44" s="63">
        <v>0</v>
      </c>
      <c r="H44" s="63">
        <v>0</v>
      </c>
      <c r="I44" s="63">
        <v>0</v>
      </c>
      <c r="J44" s="63"/>
      <c r="K44" s="63"/>
      <c r="L44" s="63"/>
      <c r="M44" s="63"/>
      <c r="N44" s="63"/>
    </row>
    <row r="45" spans="1:14" hidden="1" x14ac:dyDescent="0.25">
      <c r="A45" s="12" t="s">
        <v>51</v>
      </c>
      <c r="B45" s="63">
        <v>0</v>
      </c>
      <c r="C45" s="63">
        <v>0</v>
      </c>
      <c r="D45" s="63">
        <v>0</v>
      </c>
      <c r="E45" s="63">
        <v>0</v>
      </c>
      <c r="F45" s="63">
        <v>0</v>
      </c>
      <c r="G45" s="63">
        <v>0</v>
      </c>
      <c r="H45" s="63">
        <v>0</v>
      </c>
      <c r="I45" s="63">
        <v>0</v>
      </c>
      <c r="J45" s="63"/>
      <c r="K45" s="63"/>
      <c r="L45" s="63"/>
      <c r="M45" s="63"/>
      <c r="N45" s="63"/>
    </row>
    <row r="46" spans="1:14" x14ac:dyDescent="0.25">
      <c r="A46" s="14" t="s">
        <v>52</v>
      </c>
      <c r="B46" s="63">
        <v>2713212.26</v>
      </c>
      <c r="C46" s="63">
        <v>2652748.87</v>
      </c>
      <c r="D46" s="63">
        <v>2740342.75</v>
      </c>
      <c r="E46" s="63">
        <v>2849906.4</v>
      </c>
      <c r="F46" s="63">
        <v>2631400.11</v>
      </c>
      <c r="G46" s="63">
        <v>2544683.5099999998</v>
      </c>
      <c r="H46" s="63">
        <v>2532699.15</v>
      </c>
      <c r="I46" s="63">
        <v>2585004.2000000002</v>
      </c>
      <c r="J46" s="63">
        <v>2585501.7000000002</v>
      </c>
      <c r="K46" s="63">
        <v>2738377.49</v>
      </c>
      <c r="L46" s="63">
        <v>2746789.78</v>
      </c>
      <c r="M46" s="63">
        <v>3083811</v>
      </c>
      <c r="N46" s="63"/>
    </row>
    <row r="47" spans="1:14" x14ac:dyDescent="0.25">
      <c r="A47" s="14" t="s">
        <v>53</v>
      </c>
      <c r="B47" s="63">
        <v>155595409.84</v>
      </c>
      <c r="C47" s="63">
        <v>155568829.55000001</v>
      </c>
      <c r="D47" s="63">
        <v>155595409.84</v>
      </c>
      <c r="E47" s="63">
        <v>155765987.08000001</v>
      </c>
      <c r="F47" s="63">
        <v>152916080.68000001</v>
      </c>
      <c r="G47" s="63">
        <v>152978310.68000001</v>
      </c>
      <c r="H47" s="63">
        <v>155511009.83000001</v>
      </c>
      <c r="I47" s="63">
        <v>155563314.88</v>
      </c>
      <c r="J47" s="63">
        <v>155560812.38</v>
      </c>
      <c r="K47" s="63">
        <v>155716688.16999999</v>
      </c>
      <c r="L47" s="63">
        <v>155725961.66999999</v>
      </c>
      <c r="M47" s="63">
        <v>159136367.38</v>
      </c>
      <c r="N47" s="63"/>
    </row>
    <row r="48" spans="1:14" x14ac:dyDescent="0.25">
      <c r="A48" s="14" t="s">
        <v>54</v>
      </c>
      <c r="B48" s="63">
        <v>516167.96</v>
      </c>
      <c r="C48" s="63">
        <v>512953.59</v>
      </c>
      <c r="D48" s="63">
        <v>553627.36</v>
      </c>
      <c r="E48" s="63">
        <v>578596.68999999994</v>
      </c>
      <c r="F48" s="63">
        <v>552569.07999999996</v>
      </c>
      <c r="G48" s="63">
        <v>571733.38</v>
      </c>
      <c r="H48" s="63">
        <v>572710.01</v>
      </c>
      <c r="I48" s="63">
        <v>614036.74</v>
      </c>
      <c r="J48" s="63">
        <v>606375.71</v>
      </c>
      <c r="K48" s="63">
        <v>658043.9</v>
      </c>
      <c r="L48" s="63">
        <v>680477.59</v>
      </c>
      <c r="M48" s="63">
        <v>88215.54</v>
      </c>
      <c r="N48" s="63"/>
    </row>
    <row r="49" spans="1:14" x14ac:dyDescent="0.25">
      <c r="A49" s="14" t="s">
        <v>55</v>
      </c>
      <c r="B49" s="63">
        <v>516167.96</v>
      </c>
      <c r="C49" s="63">
        <v>512953.59</v>
      </c>
      <c r="D49" s="63">
        <v>553627.36</v>
      </c>
      <c r="E49" s="63">
        <v>578596.68999999994</v>
      </c>
      <c r="F49" s="63">
        <v>552569.07999999996</v>
      </c>
      <c r="G49" s="63">
        <v>571733.38</v>
      </c>
      <c r="H49" s="63">
        <v>572710.01</v>
      </c>
      <c r="I49" s="63">
        <v>641036.74</v>
      </c>
      <c r="J49" s="63">
        <v>606375.71</v>
      </c>
      <c r="K49" s="63">
        <v>658043.9</v>
      </c>
      <c r="L49" s="63">
        <v>680477.59</v>
      </c>
      <c r="M49" s="63">
        <v>560125.94999999995</v>
      </c>
      <c r="N49" s="63"/>
    </row>
    <row r="50" spans="1:14" x14ac:dyDescent="0.25">
      <c r="A50" s="14" t="s">
        <v>56</v>
      </c>
      <c r="B50" s="63">
        <v>115738.61</v>
      </c>
      <c r="C50" s="63">
        <v>111245.56</v>
      </c>
      <c r="D50" s="63">
        <v>113881.61</v>
      </c>
      <c r="E50" s="63">
        <v>115335.41</v>
      </c>
      <c r="F50" s="63">
        <v>115978.83</v>
      </c>
      <c r="G50" s="63">
        <v>117364.91</v>
      </c>
      <c r="H50" s="63">
        <v>112441.67</v>
      </c>
      <c r="I50" s="63">
        <v>103002.5</v>
      </c>
      <c r="J50" s="63">
        <v>91538.44</v>
      </c>
      <c r="K50" s="63">
        <v>87272.14</v>
      </c>
      <c r="L50" s="63">
        <v>88574.39</v>
      </c>
      <c r="M50" s="63">
        <v>90180.53</v>
      </c>
      <c r="N50" s="63"/>
    </row>
    <row r="51" spans="1:14" hidden="1" x14ac:dyDescent="0.25">
      <c r="A51" s="23"/>
      <c r="B51" s="72"/>
      <c r="C51" s="72"/>
      <c r="D51" s="72"/>
      <c r="E51" s="72"/>
      <c r="F51" s="72"/>
      <c r="G51" s="72"/>
      <c r="H51" s="72"/>
      <c r="I51" s="72"/>
      <c r="J51" s="72"/>
      <c r="K51" s="63"/>
      <c r="L51" s="72"/>
      <c r="M51" s="72"/>
      <c r="N51" s="72"/>
    </row>
    <row r="52" spans="1:14" ht="15.75" x14ac:dyDescent="0.25">
      <c r="A52" s="24" t="s">
        <v>57</v>
      </c>
      <c r="B52" s="73">
        <f>+B53+B54+B55</f>
        <v>84153</v>
      </c>
      <c r="C52" s="73">
        <f>+C53+C54+C55</f>
        <v>44865</v>
      </c>
      <c r="D52" s="73">
        <f>+D53+D54+D55</f>
        <v>78504</v>
      </c>
      <c r="E52" s="73">
        <f>+E53+E54+E55</f>
        <v>111080</v>
      </c>
      <c r="F52" s="73">
        <f t="shared" ref="F52:M52" si="14">+F53+F54+F55</f>
        <v>133874</v>
      </c>
      <c r="G52" s="73">
        <f t="shared" si="14"/>
        <v>77113</v>
      </c>
      <c r="H52" s="73">
        <f t="shared" si="14"/>
        <v>130850</v>
      </c>
      <c r="I52" s="73">
        <f t="shared" si="14"/>
        <v>103427</v>
      </c>
      <c r="J52" s="73">
        <f t="shared" si="14"/>
        <v>102099</v>
      </c>
      <c r="K52" s="73">
        <f t="shared" si="14"/>
        <v>62668</v>
      </c>
      <c r="L52" s="73">
        <f t="shared" si="14"/>
        <v>98588</v>
      </c>
      <c r="M52" s="73">
        <f t="shared" si="14"/>
        <v>81502</v>
      </c>
      <c r="N52" s="74">
        <f t="shared" ref="N52" si="15">SUM(N53:N55)</f>
        <v>0</v>
      </c>
    </row>
    <row r="53" spans="1:14" x14ac:dyDescent="0.25">
      <c r="A53" s="14" t="s">
        <v>58</v>
      </c>
      <c r="B53" s="75">
        <v>76651</v>
      </c>
      <c r="C53" s="75">
        <v>35499</v>
      </c>
      <c r="D53" s="76">
        <v>74119</v>
      </c>
      <c r="E53" s="76">
        <v>105511</v>
      </c>
      <c r="F53" s="77">
        <v>128350</v>
      </c>
      <c r="G53" s="77">
        <v>70730</v>
      </c>
      <c r="H53" s="77">
        <v>124550</v>
      </c>
      <c r="I53" s="77">
        <v>97016</v>
      </c>
      <c r="J53" s="77">
        <v>94558</v>
      </c>
      <c r="K53" s="77">
        <v>55655</v>
      </c>
      <c r="L53" s="77">
        <v>88798</v>
      </c>
      <c r="M53" s="77">
        <v>73516</v>
      </c>
      <c r="N53" s="77"/>
    </row>
    <row r="54" spans="1:14" hidden="1" x14ac:dyDescent="0.25">
      <c r="A54" s="14" t="s">
        <v>59</v>
      </c>
      <c r="B54" s="77">
        <v>0</v>
      </c>
      <c r="C54" s="77">
        <v>0</v>
      </c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</row>
    <row r="55" spans="1:14" x14ac:dyDescent="0.25">
      <c r="A55" s="14" t="s">
        <v>60</v>
      </c>
      <c r="B55" s="78">
        <v>7502</v>
      </c>
      <c r="C55" s="78">
        <v>9366</v>
      </c>
      <c r="D55" s="79">
        <v>4385</v>
      </c>
      <c r="E55" s="79">
        <v>5569</v>
      </c>
      <c r="F55" s="77">
        <v>5524</v>
      </c>
      <c r="G55" s="77">
        <v>6383</v>
      </c>
      <c r="H55" s="77">
        <v>6300</v>
      </c>
      <c r="I55" s="77">
        <v>6411</v>
      </c>
      <c r="J55" s="77">
        <v>7541</v>
      </c>
      <c r="K55" s="77">
        <v>7013</v>
      </c>
      <c r="L55" s="77">
        <v>9790</v>
      </c>
      <c r="M55" s="77">
        <v>7986</v>
      </c>
      <c r="N55" s="77"/>
    </row>
    <row r="56" spans="1:14" hidden="1" x14ac:dyDescent="0.25">
      <c r="A56" s="15"/>
      <c r="B56" s="75"/>
      <c r="C56" s="75"/>
      <c r="D56" s="77"/>
      <c r="E56" s="77"/>
      <c r="F56" s="77"/>
      <c r="G56" s="77"/>
      <c r="H56" s="80"/>
      <c r="I56" s="80"/>
      <c r="J56" s="80"/>
      <c r="K56" s="63"/>
      <c r="L56" s="77"/>
      <c r="M56" s="77"/>
      <c r="N56" s="77"/>
    </row>
    <row r="57" spans="1:14" ht="15.75" x14ac:dyDescent="0.25">
      <c r="A57" s="25" t="s">
        <v>61</v>
      </c>
      <c r="B57" s="74">
        <f>+B58+B59+B60</f>
        <v>202655.33</v>
      </c>
      <c r="C57" s="74">
        <f>+C58+C59+C60</f>
        <v>200244.39</v>
      </c>
      <c r="D57" s="74">
        <f>+D58+D59+D60</f>
        <v>196338.53</v>
      </c>
      <c r="E57" s="74">
        <f>+E58+E59+E60</f>
        <v>231941.85</v>
      </c>
      <c r="F57" s="74">
        <f t="shared" ref="F57:M57" si="16">+F58+F59+F60</f>
        <v>328023.15000000002</v>
      </c>
      <c r="G57" s="74">
        <f t="shared" si="16"/>
        <v>235120.33000000002</v>
      </c>
      <c r="H57" s="74">
        <f t="shared" si="16"/>
        <v>223871.63999999998</v>
      </c>
      <c r="I57" s="74">
        <f t="shared" si="16"/>
        <v>237433.26</v>
      </c>
      <c r="J57" s="74">
        <f t="shared" si="16"/>
        <v>157062.44</v>
      </c>
      <c r="K57" s="74">
        <f t="shared" si="16"/>
        <v>146061.63</v>
      </c>
      <c r="L57" s="74">
        <f t="shared" si="16"/>
        <v>165911.56</v>
      </c>
      <c r="M57" s="74">
        <f t="shared" si="16"/>
        <v>173975.37</v>
      </c>
      <c r="N57" s="74"/>
    </row>
    <row r="58" spans="1:14" x14ac:dyDescent="0.25">
      <c r="A58" s="14" t="s">
        <v>58</v>
      </c>
      <c r="B58" s="63">
        <v>184946.21</v>
      </c>
      <c r="C58" s="63">
        <v>180503.2</v>
      </c>
      <c r="D58" s="77">
        <v>184224.78</v>
      </c>
      <c r="E58" s="77">
        <v>217965.85</v>
      </c>
      <c r="F58" s="77">
        <v>308929.19</v>
      </c>
      <c r="G58" s="77">
        <v>217705.67</v>
      </c>
      <c r="H58" s="77">
        <v>207222.09</v>
      </c>
      <c r="I58" s="77">
        <v>220650.29</v>
      </c>
      <c r="J58" s="77">
        <v>137763.91</v>
      </c>
      <c r="K58" s="77">
        <v>128137.37</v>
      </c>
      <c r="L58" s="77">
        <v>147247.26999999999</v>
      </c>
      <c r="M58" s="77">
        <v>152522.76</v>
      </c>
      <c r="N58" s="77"/>
    </row>
    <row r="59" spans="1:14" hidden="1" x14ac:dyDescent="0.25">
      <c r="A59" s="14" t="s">
        <v>59</v>
      </c>
      <c r="B59" s="77">
        <v>0</v>
      </c>
      <c r="C59" s="77">
        <v>0</v>
      </c>
      <c r="D59" s="77">
        <v>0</v>
      </c>
      <c r="E59" s="77">
        <v>0</v>
      </c>
      <c r="F59" s="77"/>
      <c r="G59" s="77"/>
      <c r="H59" s="77"/>
      <c r="I59" s="77"/>
      <c r="J59" s="77"/>
      <c r="K59" s="77"/>
      <c r="L59" s="77"/>
      <c r="M59" s="77"/>
      <c r="N59" s="77"/>
    </row>
    <row r="60" spans="1:14" x14ac:dyDescent="0.25">
      <c r="A60" s="14" t="s">
        <v>60</v>
      </c>
      <c r="B60" s="77">
        <v>17709.12</v>
      </c>
      <c r="C60" s="77">
        <v>19741.189999999999</v>
      </c>
      <c r="D60" s="77">
        <v>12113.75</v>
      </c>
      <c r="E60" s="77">
        <v>13976</v>
      </c>
      <c r="F60" s="77">
        <v>19093.96</v>
      </c>
      <c r="G60" s="77">
        <v>17414.66</v>
      </c>
      <c r="H60" s="77">
        <v>16649.55</v>
      </c>
      <c r="I60" s="77">
        <v>16782.97</v>
      </c>
      <c r="J60" s="77">
        <v>19298.53</v>
      </c>
      <c r="K60" s="77">
        <v>17924.259999999998</v>
      </c>
      <c r="L60" s="77">
        <v>18664.29</v>
      </c>
      <c r="M60" s="77">
        <v>21452.61</v>
      </c>
      <c r="N60" s="77"/>
    </row>
    <row r="61" spans="1:14" hidden="1" x14ac:dyDescent="0.25">
      <c r="A61" s="26"/>
      <c r="B61" s="77"/>
      <c r="C61" s="77"/>
      <c r="D61" s="77"/>
      <c r="E61" s="77"/>
      <c r="F61" s="77"/>
      <c r="G61" s="77"/>
      <c r="H61" s="80"/>
      <c r="I61" s="80"/>
      <c r="J61" s="80"/>
      <c r="K61" s="63"/>
      <c r="L61" s="77"/>
      <c r="M61" s="77"/>
      <c r="N61" s="77"/>
    </row>
    <row r="62" spans="1:14" x14ac:dyDescent="0.25">
      <c r="A62" s="27" t="s">
        <v>62</v>
      </c>
      <c r="B62" s="81">
        <v>0</v>
      </c>
      <c r="C62" s="81">
        <v>0</v>
      </c>
      <c r="D62" s="81">
        <v>0</v>
      </c>
      <c r="E62" s="81">
        <v>0</v>
      </c>
      <c r="F62" s="81">
        <v>0</v>
      </c>
      <c r="G62" s="81">
        <v>0</v>
      </c>
      <c r="H62" s="81">
        <v>0</v>
      </c>
      <c r="I62" s="81">
        <v>0</v>
      </c>
      <c r="J62" s="81">
        <v>0</v>
      </c>
      <c r="K62" s="81">
        <v>0</v>
      </c>
      <c r="L62" s="81">
        <v>0</v>
      </c>
      <c r="M62" s="81">
        <v>0</v>
      </c>
      <c r="N62" s="81"/>
    </row>
    <row r="63" spans="1:14" x14ac:dyDescent="0.25">
      <c r="A63" s="27" t="s">
        <v>63</v>
      </c>
      <c r="B63" s="81" t="s">
        <v>64</v>
      </c>
      <c r="C63" s="81" t="s">
        <v>64</v>
      </c>
      <c r="D63" s="81" t="s">
        <v>64</v>
      </c>
      <c r="E63" s="81" t="s">
        <v>64</v>
      </c>
      <c r="F63" s="81" t="s">
        <v>64</v>
      </c>
      <c r="G63" s="81" t="s">
        <v>64</v>
      </c>
      <c r="H63" s="81" t="s">
        <v>64</v>
      </c>
      <c r="I63" s="81" t="s">
        <v>65</v>
      </c>
      <c r="J63" s="81" t="s">
        <v>65</v>
      </c>
      <c r="K63" s="81" t="s">
        <v>65</v>
      </c>
      <c r="L63" s="81" t="s">
        <v>65</v>
      </c>
      <c r="M63" s="81" t="s">
        <v>65</v>
      </c>
      <c r="N63" s="81"/>
    </row>
    <row r="64" spans="1:14" hidden="1" x14ac:dyDescent="0.25">
      <c r="A64" s="28"/>
      <c r="B64" s="81"/>
      <c r="C64" s="81"/>
      <c r="D64" s="81"/>
      <c r="E64" s="81"/>
      <c r="F64" s="81"/>
      <c r="G64" s="81"/>
      <c r="H64" s="81"/>
      <c r="I64" s="81"/>
      <c r="J64" s="81"/>
      <c r="K64" s="63"/>
      <c r="L64" s="81"/>
      <c r="M64" s="81"/>
      <c r="N64" s="81"/>
    </row>
    <row r="65" spans="1:14" x14ac:dyDescent="0.25">
      <c r="A65" s="22" t="s">
        <v>66</v>
      </c>
      <c r="B65" s="77"/>
      <c r="C65" s="77"/>
      <c r="D65" s="77"/>
      <c r="E65" s="77"/>
      <c r="F65" s="77"/>
      <c r="G65" s="77"/>
      <c r="H65" s="77"/>
      <c r="I65" s="77"/>
      <c r="J65" s="77"/>
      <c r="K65" s="63"/>
      <c r="L65" s="77"/>
      <c r="M65" s="77"/>
      <c r="N65" s="77"/>
    </row>
    <row r="66" spans="1:14" ht="17.25" x14ac:dyDescent="0.25">
      <c r="A66" s="25" t="s">
        <v>67</v>
      </c>
      <c r="B66" s="82">
        <f>+B67+B68+B70</f>
        <v>14078</v>
      </c>
      <c r="C66" s="82">
        <f>+C67+C68+C70</f>
        <v>22384</v>
      </c>
      <c r="D66" s="82">
        <f>+D67+D68+D70</f>
        <v>17431</v>
      </c>
      <c r="E66" s="82">
        <f>+E67+E68+E70</f>
        <v>19758</v>
      </c>
      <c r="F66" s="82">
        <f t="shared" ref="F66:M66" si="17">+F67+F68+F70</f>
        <v>35886</v>
      </c>
      <c r="G66" s="82">
        <f t="shared" si="17"/>
        <v>30236</v>
      </c>
      <c r="H66" s="82">
        <f t="shared" si="17"/>
        <v>21854</v>
      </c>
      <c r="I66" s="82">
        <f t="shared" si="17"/>
        <v>26402</v>
      </c>
      <c r="J66" s="82">
        <f t="shared" si="17"/>
        <v>29274</v>
      </c>
      <c r="K66" s="82">
        <f t="shared" si="17"/>
        <v>24913</v>
      </c>
      <c r="L66" s="82">
        <f t="shared" si="17"/>
        <v>26358</v>
      </c>
      <c r="M66" s="82">
        <f t="shared" si="17"/>
        <v>18649</v>
      </c>
      <c r="N66" s="74"/>
    </row>
    <row r="67" spans="1:14" hidden="1" x14ac:dyDescent="0.25">
      <c r="A67" s="14" t="s">
        <v>68</v>
      </c>
      <c r="B67" s="76">
        <v>0</v>
      </c>
      <c r="C67" s="76">
        <v>0</v>
      </c>
      <c r="D67" s="76"/>
      <c r="E67" s="76"/>
      <c r="F67" s="77"/>
      <c r="G67" s="77"/>
      <c r="H67" s="77"/>
      <c r="I67" s="77"/>
      <c r="J67" s="77"/>
      <c r="K67" s="77"/>
      <c r="L67" s="77"/>
      <c r="M67" s="77"/>
      <c r="N67" s="77"/>
    </row>
    <row r="68" spans="1:14" x14ac:dyDescent="0.25">
      <c r="A68" s="14" t="s">
        <v>69</v>
      </c>
      <c r="B68" s="77">
        <v>14078</v>
      </c>
      <c r="C68" s="77">
        <v>22384</v>
      </c>
      <c r="D68" s="77">
        <v>17431</v>
      </c>
      <c r="E68" s="77">
        <v>19758</v>
      </c>
      <c r="F68" s="77">
        <v>35886</v>
      </c>
      <c r="G68" s="77">
        <v>30236</v>
      </c>
      <c r="H68" s="77">
        <v>21854</v>
      </c>
      <c r="I68" s="77">
        <v>26402</v>
      </c>
      <c r="J68" s="77">
        <v>29274</v>
      </c>
      <c r="K68" s="77">
        <v>24913</v>
      </c>
      <c r="L68" s="77">
        <v>26358</v>
      </c>
      <c r="M68" s="77">
        <v>18649</v>
      </c>
      <c r="N68" s="77">
        <f>SUM(B68:M68)</f>
        <v>287223</v>
      </c>
    </row>
    <row r="69" spans="1:14" hidden="1" x14ac:dyDescent="0.25">
      <c r="A69" s="14" t="s">
        <v>70</v>
      </c>
      <c r="B69" s="77">
        <v>0</v>
      </c>
      <c r="C69" s="77">
        <v>0</v>
      </c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</row>
    <row r="70" spans="1:14" hidden="1" x14ac:dyDescent="0.25">
      <c r="A70" s="29" t="s">
        <v>71</v>
      </c>
      <c r="B70" s="77">
        <v>0</v>
      </c>
      <c r="C70" s="77">
        <v>0</v>
      </c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</row>
    <row r="71" spans="1:14" hidden="1" x14ac:dyDescent="0.25">
      <c r="A71" s="30"/>
      <c r="B71" s="83"/>
      <c r="C71" s="83"/>
      <c r="D71" s="81"/>
      <c r="E71" s="81"/>
      <c r="F71" s="83"/>
      <c r="G71" s="81"/>
      <c r="H71" s="81"/>
      <c r="I71" s="83"/>
      <c r="J71" s="81"/>
      <c r="K71" s="63"/>
      <c r="L71" s="83"/>
      <c r="M71" s="83"/>
      <c r="N71" s="83"/>
    </row>
    <row r="72" spans="1:14" ht="15.75" x14ac:dyDescent="0.25">
      <c r="A72" s="31" t="s">
        <v>72</v>
      </c>
      <c r="B72" s="84">
        <f>+B73+B74+B75+B76+B77</f>
        <v>26240</v>
      </c>
      <c r="C72" s="84">
        <f>+C73+C74+C75+C76+C77</f>
        <v>25734</v>
      </c>
      <c r="D72" s="84">
        <f>+D73+D74+D75+D76+D77</f>
        <v>25985</v>
      </c>
      <c r="E72" s="84">
        <f>+E73+E74+E75+E76+E77</f>
        <v>26240</v>
      </c>
      <c r="F72" s="84">
        <f t="shared" ref="F72:M72" si="18">+F73+F74+F75+F76+F77</f>
        <v>25671</v>
      </c>
      <c r="G72" s="84">
        <f t="shared" si="18"/>
        <v>26238</v>
      </c>
      <c r="H72" s="84">
        <f t="shared" si="18"/>
        <v>26491</v>
      </c>
      <c r="I72" s="84">
        <f t="shared" si="18"/>
        <v>26631</v>
      </c>
      <c r="J72" s="84">
        <v>26719</v>
      </c>
      <c r="K72" s="84">
        <f t="shared" si="18"/>
        <v>26719</v>
      </c>
      <c r="L72" s="84">
        <f t="shared" si="18"/>
        <v>26020</v>
      </c>
      <c r="M72" s="84">
        <f t="shared" si="18"/>
        <v>27847</v>
      </c>
      <c r="N72" s="84">
        <f>SUM(N73:N77)</f>
        <v>316535</v>
      </c>
    </row>
    <row r="73" spans="1:14" x14ac:dyDescent="0.25">
      <c r="A73" s="14" t="s">
        <v>73</v>
      </c>
      <c r="B73" s="76">
        <v>23121</v>
      </c>
      <c r="C73" s="76">
        <v>23143</v>
      </c>
      <c r="D73" s="76">
        <v>22951</v>
      </c>
      <c r="E73" s="76">
        <v>23009</v>
      </c>
      <c r="F73" s="76">
        <v>22923</v>
      </c>
      <c r="G73" s="76">
        <v>23322</v>
      </c>
      <c r="H73" s="76">
        <v>23329</v>
      </c>
      <c r="I73" s="76">
        <v>23175</v>
      </c>
      <c r="J73" s="76">
        <v>23426</v>
      </c>
      <c r="K73" s="76">
        <v>23395</v>
      </c>
      <c r="L73" s="76">
        <v>23127</v>
      </c>
      <c r="M73" s="76">
        <v>23593</v>
      </c>
      <c r="N73" s="76">
        <f>SUM(B73:M73)</f>
        <v>278514</v>
      </c>
    </row>
    <row r="74" spans="1:14" x14ac:dyDescent="0.25">
      <c r="A74" s="14" t="s">
        <v>74</v>
      </c>
      <c r="B74" s="76">
        <v>2650</v>
      </c>
      <c r="C74" s="76">
        <v>2118</v>
      </c>
      <c r="D74" s="76">
        <v>2263</v>
      </c>
      <c r="E74" s="76">
        <v>2573</v>
      </c>
      <c r="F74" s="76">
        <v>2162</v>
      </c>
      <c r="G74" s="76">
        <v>2348</v>
      </c>
      <c r="H74" s="76">
        <v>2731</v>
      </c>
      <c r="I74" s="76">
        <v>2996</v>
      </c>
      <c r="J74" s="76">
        <v>2658</v>
      </c>
      <c r="K74" s="76">
        <v>2689</v>
      </c>
      <c r="L74" s="76">
        <v>2197</v>
      </c>
      <c r="M74" s="76">
        <v>3496</v>
      </c>
      <c r="N74" s="76">
        <f>SUM(B74:M74)</f>
        <v>30881</v>
      </c>
    </row>
    <row r="75" spans="1:14" x14ac:dyDescent="0.25">
      <c r="A75" s="14" t="s">
        <v>75</v>
      </c>
      <c r="B75" s="76">
        <v>39</v>
      </c>
      <c r="C75" s="76">
        <v>21</v>
      </c>
      <c r="D75" s="76">
        <v>27</v>
      </c>
      <c r="E75" s="76">
        <v>47</v>
      </c>
      <c r="F75" s="76">
        <v>35</v>
      </c>
      <c r="G75" s="76">
        <v>42</v>
      </c>
      <c r="H75" s="76">
        <v>61</v>
      </c>
      <c r="I75" s="76">
        <v>71</v>
      </c>
      <c r="J75" s="76">
        <v>120</v>
      </c>
      <c r="K75" s="76">
        <v>120</v>
      </c>
      <c r="L75" s="76">
        <v>127</v>
      </c>
      <c r="M75" s="76">
        <v>281</v>
      </c>
      <c r="N75" s="76">
        <f>SUM(B75:M75)</f>
        <v>991</v>
      </c>
    </row>
    <row r="76" spans="1:14" x14ac:dyDescent="0.25">
      <c r="A76" s="14" t="s">
        <v>76</v>
      </c>
      <c r="B76" s="76">
        <v>118</v>
      </c>
      <c r="C76" s="76">
        <v>164</v>
      </c>
      <c r="D76" s="76">
        <v>400</v>
      </c>
      <c r="E76" s="76">
        <v>166</v>
      </c>
      <c r="F76" s="76">
        <v>169</v>
      </c>
      <c r="G76" s="76">
        <v>136</v>
      </c>
      <c r="H76" s="76">
        <v>106</v>
      </c>
      <c r="I76" s="76">
        <v>113</v>
      </c>
      <c r="J76" s="76">
        <v>180</v>
      </c>
      <c r="K76" s="76">
        <v>180</v>
      </c>
      <c r="L76" s="76">
        <v>187</v>
      </c>
      <c r="M76" s="76">
        <v>151</v>
      </c>
      <c r="N76" s="76">
        <f>SUM(B76:M76)</f>
        <v>2070</v>
      </c>
    </row>
    <row r="77" spans="1:14" x14ac:dyDescent="0.25">
      <c r="A77" s="14" t="s">
        <v>77</v>
      </c>
      <c r="B77" s="76">
        <v>312</v>
      </c>
      <c r="C77" s="76">
        <v>288</v>
      </c>
      <c r="D77" s="76">
        <v>344</v>
      </c>
      <c r="E77" s="76">
        <v>445</v>
      </c>
      <c r="F77" s="76">
        <v>382</v>
      </c>
      <c r="G77" s="76">
        <v>390</v>
      </c>
      <c r="H77" s="76">
        <v>264</v>
      </c>
      <c r="I77" s="76">
        <v>276</v>
      </c>
      <c r="J77" s="76">
        <v>335</v>
      </c>
      <c r="K77" s="76">
        <v>335</v>
      </c>
      <c r="L77" s="76">
        <v>382</v>
      </c>
      <c r="M77" s="76">
        <v>326</v>
      </c>
      <c r="N77" s="76">
        <f>SUM(B77:M77)</f>
        <v>4079</v>
      </c>
    </row>
    <row r="78" spans="1:14" hidden="1" x14ac:dyDescent="0.25">
      <c r="A78" s="15"/>
      <c r="B78" s="77"/>
      <c r="C78" s="77"/>
      <c r="D78" s="77"/>
      <c r="E78" s="77"/>
      <c r="F78" s="77"/>
      <c r="G78" s="77"/>
      <c r="H78" s="77"/>
      <c r="I78" s="77"/>
      <c r="J78" s="77"/>
      <c r="K78" s="63"/>
      <c r="L78" s="77"/>
      <c r="M78" s="77"/>
      <c r="N78" s="77"/>
    </row>
    <row r="79" spans="1:14" hidden="1" x14ac:dyDescent="0.25">
      <c r="A79" s="32"/>
      <c r="B79" s="85"/>
      <c r="C79" s="85"/>
      <c r="D79" s="85"/>
      <c r="E79" s="85"/>
      <c r="F79" s="85"/>
      <c r="G79" s="85"/>
      <c r="H79" s="85"/>
      <c r="I79" s="85"/>
      <c r="J79" s="85"/>
      <c r="K79" s="63"/>
      <c r="L79" s="85"/>
      <c r="M79" s="85"/>
      <c r="N79" s="85"/>
    </row>
    <row r="80" spans="1:14" ht="15.75" x14ac:dyDescent="0.25">
      <c r="A80" s="31" t="s">
        <v>78</v>
      </c>
      <c r="B80" s="84">
        <f>+B81+B82</f>
        <v>18382</v>
      </c>
      <c r="C80" s="84">
        <f>+C81+C82</f>
        <v>15293</v>
      </c>
      <c r="D80" s="84">
        <f>+D81+D82</f>
        <v>16318</v>
      </c>
      <c r="E80" s="84">
        <f>+E81+E82</f>
        <v>17136</v>
      </c>
      <c r="F80" s="84">
        <f t="shared" ref="F80:M80" si="19">+F81+F82</f>
        <v>12651</v>
      </c>
      <c r="G80" s="84">
        <f t="shared" si="19"/>
        <v>14293</v>
      </c>
      <c r="H80" s="84">
        <f t="shared" si="19"/>
        <v>14733</v>
      </c>
      <c r="I80" s="84">
        <f t="shared" si="19"/>
        <v>15430</v>
      </c>
      <c r="J80" s="84">
        <v>14121</v>
      </c>
      <c r="K80" s="84">
        <f t="shared" si="19"/>
        <v>14121</v>
      </c>
      <c r="L80" s="84">
        <f t="shared" si="19"/>
        <v>14380</v>
      </c>
      <c r="M80" s="84">
        <f t="shared" si="19"/>
        <v>15629</v>
      </c>
      <c r="N80" s="84">
        <f>SUM(B80:M80)</f>
        <v>182487</v>
      </c>
    </row>
    <row r="81" spans="1:14" x14ac:dyDescent="0.25">
      <c r="A81" s="14" t="s">
        <v>79</v>
      </c>
      <c r="B81" s="76">
        <v>15893</v>
      </c>
      <c r="C81" s="76">
        <v>14081</v>
      </c>
      <c r="D81" s="76">
        <v>14513</v>
      </c>
      <c r="E81" s="76">
        <v>15191</v>
      </c>
      <c r="F81" s="76">
        <v>11567</v>
      </c>
      <c r="G81" s="76">
        <v>12560</v>
      </c>
      <c r="H81" s="76">
        <v>12513</v>
      </c>
      <c r="I81" s="76">
        <v>13637</v>
      </c>
      <c r="J81" s="76">
        <v>12290</v>
      </c>
      <c r="K81" s="76">
        <v>12290</v>
      </c>
      <c r="L81" s="76">
        <v>12702</v>
      </c>
      <c r="M81" s="76">
        <v>13362</v>
      </c>
      <c r="N81" s="76">
        <f>SUM(B81:M81)</f>
        <v>160599</v>
      </c>
    </row>
    <row r="82" spans="1:14" x14ac:dyDescent="0.25">
      <c r="A82" s="14" t="s">
        <v>80</v>
      </c>
      <c r="B82" s="76">
        <v>2489</v>
      </c>
      <c r="C82" s="76">
        <v>1212</v>
      </c>
      <c r="D82" s="76">
        <v>1805</v>
      </c>
      <c r="E82" s="76">
        <v>1945</v>
      </c>
      <c r="F82" s="76">
        <v>1084</v>
      </c>
      <c r="G82" s="76">
        <v>1733</v>
      </c>
      <c r="H82" s="76">
        <v>2220</v>
      </c>
      <c r="I82" s="76">
        <v>1793</v>
      </c>
      <c r="J82" s="76">
        <v>1831</v>
      </c>
      <c r="K82" s="76">
        <v>1831</v>
      </c>
      <c r="L82" s="76">
        <v>1678</v>
      </c>
      <c r="M82" s="76">
        <v>2267</v>
      </c>
      <c r="N82" s="76">
        <f>SUM(B82:M82)</f>
        <v>21888</v>
      </c>
    </row>
    <row r="83" spans="1:14" hidden="1" x14ac:dyDescent="0.25">
      <c r="A83" s="33"/>
      <c r="B83" s="86"/>
      <c r="C83" s="86"/>
      <c r="D83" s="86"/>
      <c r="E83" s="86"/>
      <c r="F83" s="86"/>
      <c r="G83" s="86"/>
      <c r="H83" s="86"/>
      <c r="I83" s="86"/>
      <c r="J83" s="86"/>
      <c r="K83" s="63"/>
      <c r="L83" s="86"/>
      <c r="M83" s="86"/>
      <c r="N83" s="86"/>
    </row>
    <row r="84" spans="1:14" x14ac:dyDescent="0.25">
      <c r="A84" s="22" t="s">
        <v>81</v>
      </c>
      <c r="B84" s="63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</row>
    <row r="85" spans="1:14" ht="15.75" x14ac:dyDescent="0.25">
      <c r="A85" s="34" t="s">
        <v>82</v>
      </c>
      <c r="B85" s="63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</row>
    <row r="86" spans="1:14" x14ac:dyDescent="0.25">
      <c r="A86" s="35" t="s">
        <v>83</v>
      </c>
      <c r="B86" s="87">
        <f>B66*0.7</f>
        <v>9854.5999999999985</v>
      </c>
      <c r="C86" s="88">
        <f t="shared" ref="C86" si="20">+C66*0.7</f>
        <v>15668.8</v>
      </c>
      <c r="D86" s="87">
        <f>D66*0.7</f>
        <v>12201.699999999999</v>
      </c>
      <c r="E86" s="87">
        <f>E66*0.7</f>
        <v>13830.599999999999</v>
      </c>
      <c r="F86" s="87">
        <f t="shared" ref="F86:M86" si="21">F66*0.7</f>
        <v>25120.199999999997</v>
      </c>
      <c r="G86" s="87">
        <f t="shared" si="21"/>
        <v>21165.199999999997</v>
      </c>
      <c r="H86" s="87">
        <f t="shared" si="21"/>
        <v>15297.8</v>
      </c>
      <c r="I86" s="87">
        <f t="shared" si="21"/>
        <v>18481.399999999998</v>
      </c>
      <c r="J86" s="87">
        <v>20491.8</v>
      </c>
      <c r="K86" s="87">
        <f t="shared" si="21"/>
        <v>17439.099999999999</v>
      </c>
      <c r="L86" s="87">
        <f t="shared" si="21"/>
        <v>18450.599999999999</v>
      </c>
      <c r="M86" s="87">
        <f t="shared" si="21"/>
        <v>13054.3</v>
      </c>
      <c r="N86" s="89"/>
    </row>
    <row r="87" spans="1:14" x14ac:dyDescent="0.25">
      <c r="A87" s="35" t="s">
        <v>84</v>
      </c>
      <c r="B87" s="87">
        <f>+B88+B89+B90</f>
        <v>9855</v>
      </c>
      <c r="C87" s="88">
        <f t="shared" ref="C87" si="22">+C88+C89+C90</f>
        <v>15668.8</v>
      </c>
      <c r="D87" s="87">
        <f>+D88+D89+D90</f>
        <v>12201.699999999999</v>
      </c>
      <c r="E87" s="87">
        <f>+E88+E89+E90</f>
        <v>13830.599999999999</v>
      </c>
      <c r="F87" s="87">
        <f t="shared" ref="F87:M87" si="23">+F88+F89+F90</f>
        <v>25120.199999999997</v>
      </c>
      <c r="G87" s="87">
        <f t="shared" si="23"/>
        <v>21165.199999999997</v>
      </c>
      <c r="H87" s="87">
        <f t="shared" si="23"/>
        <v>15297.8</v>
      </c>
      <c r="I87" s="87">
        <f t="shared" si="23"/>
        <v>18481.399999999998</v>
      </c>
      <c r="J87" s="87">
        <v>20491.8</v>
      </c>
      <c r="K87" s="87">
        <f t="shared" si="23"/>
        <v>17439.099999999999</v>
      </c>
      <c r="L87" s="87">
        <f t="shared" si="23"/>
        <v>18450.599999999999</v>
      </c>
      <c r="M87" s="87">
        <f t="shared" si="23"/>
        <v>13054.3</v>
      </c>
      <c r="N87" s="89"/>
    </row>
    <row r="88" spans="1:14" hidden="1" x14ac:dyDescent="0.25">
      <c r="A88" s="36" t="s">
        <v>85</v>
      </c>
      <c r="B88" s="76">
        <v>0</v>
      </c>
      <c r="C88" s="90">
        <v>0</v>
      </c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77"/>
    </row>
    <row r="89" spans="1:14" hidden="1" x14ac:dyDescent="0.25">
      <c r="A89" s="36" t="s">
        <v>86</v>
      </c>
      <c r="B89" s="76">
        <v>0</v>
      </c>
      <c r="C89" s="90">
        <v>0</v>
      </c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77"/>
    </row>
    <row r="90" spans="1:14" x14ac:dyDescent="0.25">
      <c r="A90" s="37" t="s">
        <v>87</v>
      </c>
      <c r="B90" s="91">
        <v>9855</v>
      </c>
      <c r="C90" s="92">
        <f t="shared" ref="C90:M90" si="24">+C86</f>
        <v>15668.8</v>
      </c>
      <c r="D90" s="92">
        <f t="shared" si="24"/>
        <v>12201.699999999999</v>
      </c>
      <c r="E90" s="92">
        <f t="shared" si="24"/>
        <v>13830.599999999999</v>
      </c>
      <c r="F90" s="92">
        <f t="shared" si="24"/>
        <v>25120.199999999997</v>
      </c>
      <c r="G90" s="92">
        <f t="shared" si="24"/>
        <v>21165.199999999997</v>
      </c>
      <c r="H90" s="92">
        <f t="shared" si="24"/>
        <v>15297.8</v>
      </c>
      <c r="I90" s="92">
        <f t="shared" si="24"/>
        <v>18481.399999999998</v>
      </c>
      <c r="J90" s="92">
        <v>20491.8</v>
      </c>
      <c r="K90" s="92">
        <f t="shared" si="24"/>
        <v>17439.099999999999</v>
      </c>
      <c r="L90" s="92">
        <f t="shared" si="24"/>
        <v>18450.599999999999</v>
      </c>
      <c r="M90" s="92">
        <f t="shared" si="24"/>
        <v>13054.3</v>
      </c>
      <c r="N90" s="91"/>
    </row>
    <row r="91" spans="1:14" hidden="1" x14ac:dyDescent="0.25">
      <c r="A91" s="37"/>
      <c r="B91" s="77"/>
      <c r="C91" s="77"/>
      <c r="D91" s="77"/>
      <c r="E91" s="77"/>
      <c r="F91" s="77"/>
      <c r="G91" s="77"/>
      <c r="H91" s="77"/>
      <c r="I91" s="77"/>
      <c r="J91" s="77"/>
      <c r="K91" s="63"/>
      <c r="L91" s="77"/>
      <c r="M91" s="77"/>
      <c r="N91" s="77"/>
    </row>
    <row r="92" spans="1:14" x14ac:dyDescent="0.25">
      <c r="A92" s="22" t="s">
        <v>88</v>
      </c>
      <c r="B92" s="93"/>
      <c r="C92" s="93"/>
      <c r="D92" s="93"/>
      <c r="E92" s="93"/>
      <c r="F92" s="93"/>
      <c r="G92" s="93"/>
      <c r="H92" s="93"/>
      <c r="I92" s="93"/>
      <c r="J92" s="93"/>
      <c r="K92" s="63"/>
      <c r="L92" s="93"/>
      <c r="M92" s="93"/>
      <c r="N92" s="93"/>
    </row>
    <row r="93" spans="1:14" ht="15.75" x14ac:dyDescent="0.25">
      <c r="A93" s="31" t="s">
        <v>89</v>
      </c>
      <c r="B93" s="68">
        <f>+B94+B95+B96+B97+B98</f>
        <v>499194.20999999996</v>
      </c>
      <c r="C93" s="68">
        <f>+C94+C95+C96+C97+C98</f>
        <v>463889.57999999996</v>
      </c>
      <c r="D93" s="68">
        <f>+D94+D95+D96+D97+D98</f>
        <v>486668.39999999997</v>
      </c>
      <c r="E93" s="68">
        <f>+E94+E95+E96+E97+E98</f>
        <v>494476.74999999994</v>
      </c>
      <c r="F93" s="68">
        <f t="shared" ref="F93:M93" si="25">+F94+F95+F96+F97+F98</f>
        <v>464327.31000000006</v>
      </c>
      <c r="G93" s="68">
        <f t="shared" si="25"/>
        <v>499928.54000000004</v>
      </c>
      <c r="H93" s="68">
        <f t="shared" si="25"/>
        <v>506691.36999999994</v>
      </c>
      <c r="I93" s="68">
        <f t="shared" si="25"/>
        <v>536917.47</v>
      </c>
      <c r="J93" s="68">
        <v>516019.97</v>
      </c>
      <c r="K93" s="68">
        <f t="shared" si="25"/>
        <v>516019.97</v>
      </c>
      <c r="L93" s="68">
        <f t="shared" si="25"/>
        <v>494194.51</v>
      </c>
      <c r="M93" s="68">
        <f t="shared" si="25"/>
        <v>610110.1</v>
      </c>
      <c r="N93" s="68">
        <f>SUM(B93:M93)</f>
        <v>6088438.1799999988</v>
      </c>
    </row>
    <row r="94" spans="1:14" x14ac:dyDescent="0.25">
      <c r="A94" s="14" t="s">
        <v>73</v>
      </c>
      <c r="B94" s="77">
        <v>342842.2</v>
      </c>
      <c r="C94" s="77">
        <v>350926.69</v>
      </c>
      <c r="D94" s="77">
        <v>347460.15</v>
      </c>
      <c r="E94" s="77">
        <v>345651.68</v>
      </c>
      <c r="F94" s="77">
        <v>343456.03</v>
      </c>
      <c r="G94" s="77">
        <v>364902.54</v>
      </c>
      <c r="H94" s="77">
        <v>362114.85</v>
      </c>
      <c r="I94" s="77">
        <v>363242.16</v>
      </c>
      <c r="J94" s="77">
        <v>362719.91</v>
      </c>
      <c r="K94" s="77">
        <v>362719.91</v>
      </c>
      <c r="L94" s="77">
        <v>358428.13</v>
      </c>
      <c r="M94" s="77">
        <v>378345.22</v>
      </c>
      <c r="N94" s="77"/>
    </row>
    <row r="95" spans="1:14" x14ac:dyDescent="0.25">
      <c r="A95" s="14" t="s">
        <v>74</v>
      </c>
      <c r="B95" s="77">
        <v>139284.79</v>
      </c>
      <c r="C95" s="77">
        <v>98036.49</v>
      </c>
      <c r="D95" s="77">
        <v>110967.42</v>
      </c>
      <c r="E95" s="77">
        <v>124069.4</v>
      </c>
      <c r="F95" s="77">
        <v>99351.03</v>
      </c>
      <c r="G95" s="77">
        <v>113500.76</v>
      </c>
      <c r="H95" s="77">
        <v>130859.63</v>
      </c>
      <c r="I95" s="77">
        <v>157187.06</v>
      </c>
      <c r="J95" s="77">
        <v>132984.22</v>
      </c>
      <c r="K95" s="77">
        <v>132984.22</v>
      </c>
      <c r="L95" s="77">
        <v>106545.38</v>
      </c>
      <c r="M95" s="77">
        <v>199827.04</v>
      </c>
      <c r="N95" s="77"/>
    </row>
    <row r="96" spans="1:14" x14ac:dyDescent="0.25">
      <c r="A96" s="14" t="s">
        <v>75</v>
      </c>
      <c r="B96" s="77">
        <v>1087.1600000000001</v>
      </c>
      <c r="C96" s="77">
        <v>641.05999999999995</v>
      </c>
      <c r="D96" s="77">
        <v>645.30999999999995</v>
      </c>
      <c r="E96" s="77">
        <v>1935.52</v>
      </c>
      <c r="F96" s="77">
        <v>847.29</v>
      </c>
      <c r="G96" s="77">
        <v>1313.28</v>
      </c>
      <c r="H96" s="77">
        <v>2177.48</v>
      </c>
      <c r="I96" s="77">
        <v>2657.16</v>
      </c>
      <c r="J96" s="77">
        <v>2673.85</v>
      </c>
      <c r="K96" s="77">
        <v>2673.85</v>
      </c>
      <c r="L96" s="77">
        <v>7937.93</v>
      </c>
      <c r="M96" s="77">
        <v>16027.55</v>
      </c>
      <c r="N96" s="77"/>
    </row>
    <row r="97" spans="1:14" x14ac:dyDescent="0.25">
      <c r="A97" s="14" t="s">
        <v>76</v>
      </c>
      <c r="B97" s="77">
        <v>3893.47</v>
      </c>
      <c r="C97" s="77">
        <v>4091.6</v>
      </c>
      <c r="D97" s="77">
        <v>12215.23</v>
      </c>
      <c r="E97" s="77">
        <v>3780.48</v>
      </c>
      <c r="F97" s="77">
        <v>4320.37</v>
      </c>
      <c r="G97" s="77">
        <v>3017.96</v>
      </c>
      <c r="H97" s="77">
        <v>2653.16</v>
      </c>
      <c r="I97" s="77">
        <v>2976.16</v>
      </c>
      <c r="J97" s="77">
        <v>4484.49</v>
      </c>
      <c r="K97" s="77">
        <v>4484.49</v>
      </c>
      <c r="L97" s="77">
        <v>4447.76</v>
      </c>
      <c r="M97" s="77">
        <v>3650.19</v>
      </c>
      <c r="N97" s="77"/>
    </row>
    <row r="98" spans="1:14" x14ac:dyDescent="0.25">
      <c r="A98" s="14" t="s">
        <v>77</v>
      </c>
      <c r="B98" s="77">
        <v>12086.59</v>
      </c>
      <c r="C98" s="77">
        <v>10193.74</v>
      </c>
      <c r="D98" s="77">
        <v>15380.29</v>
      </c>
      <c r="E98" s="77">
        <v>19039.669999999998</v>
      </c>
      <c r="F98" s="77">
        <v>16352.59</v>
      </c>
      <c r="G98" s="77">
        <v>17194</v>
      </c>
      <c r="H98" s="77">
        <v>8886.25</v>
      </c>
      <c r="I98" s="77">
        <v>10854.93</v>
      </c>
      <c r="J98" s="77">
        <v>13157.5</v>
      </c>
      <c r="K98" s="77">
        <v>13157.5</v>
      </c>
      <c r="L98" s="77">
        <v>16835.310000000001</v>
      </c>
      <c r="M98" s="77">
        <v>12260.1</v>
      </c>
      <c r="N98" s="77"/>
    </row>
    <row r="99" spans="1:14" hidden="1" x14ac:dyDescent="0.25">
      <c r="A99" s="38"/>
      <c r="B99" s="94"/>
      <c r="C99" s="94"/>
      <c r="D99" s="94"/>
      <c r="E99" s="94"/>
      <c r="F99" s="94"/>
      <c r="G99" s="94"/>
      <c r="H99" s="94"/>
      <c r="I99" s="94"/>
      <c r="J99" s="94"/>
      <c r="K99" s="94"/>
      <c r="L99" s="94"/>
      <c r="M99" s="94"/>
      <c r="N99" s="94"/>
    </row>
    <row r="100" spans="1:14" ht="15.75" x14ac:dyDescent="0.25">
      <c r="A100" s="31" t="s">
        <v>90</v>
      </c>
      <c r="B100" s="68">
        <f>+B101+B102+B103+B104+B105</f>
        <v>984726.4800000001</v>
      </c>
      <c r="C100" s="68">
        <f>+C101+C102+C103+C104+C105</f>
        <v>413381.69</v>
      </c>
      <c r="D100" s="68">
        <f>+D101+D102+D103+D104+D105</f>
        <v>547680.64</v>
      </c>
      <c r="E100" s="68">
        <f>+E101+E102+E103+E104+E105</f>
        <v>462630.54</v>
      </c>
      <c r="F100" s="68">
        <f t="shared" ref="F100:L100" si="26">+F101+F102+F103+F104+F105</f>
        <v>313997.84000000003</v>
      </c>
      <c r="G100" s="68">
        <f t="shared" si="26"/>
        <v>343505.19</v>
      </c>
      <c r="H100" s="68">
        <f t="shared" si="26"/>
        <v>404163.66</v>
      </c>
      <c r="I100" s="68">
        <f t="shared" si="26"/>
        <v>420190.63</v>
      </c>
      <c r="J100" s="68">
        <v>368586.87</v>
      </c>
      <c r="K100" s="68">
        <f t="shared" si="26"/>
        <v>405648.80000000005</v>
      </c>
      <c r="L100" s="68">
        <f t="shared" si="26"/>
        <v>409653.46</v>
      </c>
      <c r="M100" s="68"/>
      <c r="N100" s="68"/>
    </row>
    <row r="101" spans="1:14" x14ac:dyDescent="0.25">
      <c r="A101" s="14" t="s">
        <v>73</v>
      </c>
      <c r="B101" s="77">
        <v>814484.73</v>
      </c>
      <c r="C101" s="77">
        <v>328540.46000000002</v>
      </c>
      <c r="D101" s="77">
        <v>354003.06</v>
      </c>
      <c r="E101" s="77">
        <v>283184.28999999998</v>
      </c>
      <c r="F101" s="77">
        <v>221557.09</v>
      </c>
      <c r="G101" s="77">
        <v>260943.41</v>
      </c>
      <c r="H101" s="77">
        <v>240981.52</v>
      </c>
      <c r="I101" s="77">
        <v>301020.83</v>
      </c>
      <c r="J101" s="77">
        <v>264165.27</v>
      </c>
      <c r="K101" s="77">
        <v>242966.69</v>
      </c>
      <c r="L101" s="77">
        <v>240602.26</v>
      </c>
      <c r="M101" s="77">
        <v>293237.51</v>
      </c>
      <c r="N101" s="77"/>
    </row>
    <row r="102" spans="1:14" x14ac:dyDescent="0.25">
      <c r="A102" s="14" t="s">
        <v>74</v>
      </c>
      <c r="B102" s="77">
        <v>143500.17000000001</v>
      </c>
      <c r="C102" s="77">
        <v>78853.119999999995</v>
      </c>
      <c r="D102" s="77">
        <v>160274.88</v>
      </c>
      <c r="E102" s="77">
        <v>168745.25</v>
      </c>
      <c r="F102" s="77">
        <v>84903.72</v>
      </c>
      <c r="G102" s="77">
        <v>72472.039999999994</v>
      </c>
      <c r="H102" s="77">
        <v>144758.04</v>
      </c>
      <c r="I102" s="77">
        <v>111390.88</v>
      </c>
      <c r="J102" s="77">
        <v>97242.3</v>
      </c>
      <c r="K102" s="77">
        <v>127882.89</v>
      </c>
      <c r="L102" s="77">
        <v>148371.31</v>
      </c>
      <c r="M102" s="77">
        <v>104804.12</v>
      </c>
      <c r="N102" s="77"/>
    </row>
    <row r="103" spans="1:14" x14ac:dyDescent="0.25">
      <c r="A103" s="14" t="s">
        <v>75</v>
      </c>
      <c r="B103" s="77">
        <v>1482.43</v>
      </c>
      <c r="C103" s="77">
        <v>2575.89</v>
      </c>
      <c r="D103" s="77">
        <v>0</v>
      </c>
      <c r="E103" s="77">
        <v>0</v>
      </c>
      <c r="F103" s="77">
        <v>0</v>
      </c>
      <c r="G103" s="77">
        <v>4059.96</v>
      </c>
      <c r="H103" s="77"/>
      <c r="I103" s="77">
        <v>1967.5</v>
      </c>
      <c r="J103" s="77">
        <v>1985.06</v>
      </c>
      <c r="K103" s="77">
        <v>3088.92</v>
      </c>
      <c r="L103" s="77">
        <v>1341.96</v>
      </c>
      <c r="M103" s="77">
        <v>675.02</v>
      </c>
      <c r="N103" s="77"/>
    </row>
    <row r="104" spans="1:14" x14ac:dyDescent="0.25">
      <c r="A104" s="14" t="s">
        <v>76</v>
      </c>
      <c r="B104" s="77">
        <v>3898.74</v>
      </c>
      <c r="C104" s="77">
        <v>547.54999999999995</v>
      </c>
      <c r="D104" s="77">
        <v>755.03</v>
      </c>
      <c r="E104" s="77">
        <v>903.95</v>
      </c>
      <c r="F104" s="77">
        <v>3573.96</v>
      </c>
      <c r="G104" s="77">
        <v>823.74</v>
      </c>
      <c r="H104" s="77"/>
      <c r="I104" s="77">
        <v>1288.76</v>
      </c>
      <c r="J104" s="77">
        <v>3384.31</v>
      </c>
      <c r="K104" s="77">
        <v>1624.77</v>
      </c>
      <c r="L104" s="77">
        <v>1303.52</v>
      </c>
      <c r="M104" s="77">
        <v>1558.15</v>
      </c>
      <c r="N104" s="77"/>
    </row>
    <row r="105" spans="1:14" x14ac:dyDescent="0.25">
      <c r="A105" s="14" t="s">
        <v>77</v>
      </c>
      <c r="B105" s="77">
        <v>21360.41</v>
      </c>
      <c r="C105" s="77">
        <v>2864.67</v>
      </c>
      <c r="D105" s="77">
        <v>32647.67</v>
      </c>
      <c r="E105" s="77">
        <v>9797.0499999999993</v>
      </c>
      <c r="F105" s="77">
        <v>3963.07</v>
      </c>
      <c r="G105" s="77">
        <v>5206.04</v>
      </c>
      <c r="H105" s="77">
        <v>18424.099999999999</v>
      </c>
      <c r="I105" s="77">
        <v>4522.66</v>
      </c>
      <c r="J105" s="77">
        <v>1809.93</v>
      </c>
      <c r="K105" s="77">
        <v>30085.53</v>
      </c>
      <c r="L105" s="77">
        <v>18034.41</v>
      </c>
      <c r="M105" s="77">
        <v>13462.42</v>
      </c>
      <c r="N105" s="77"/>
    </row>
    <row r="106" spans="1:14" hidden="1" x14ac:dyDescent="0.25">
      <c r="A106" s="39"/>
      <c r="B106" s="80"/>
      <c r="C106" s="80"/>
      <c r="D106" s="80"/>
      <c r="E106" s="80"/>
      <c r="F106" s="80"/>
      <c r="G106" s="77"/>
      <c r="H106" s="80"/>
      <c r="I106" s="80"/>
      <c r="J106" s="80"/>
      <c r="K106" s="80"/>
      <c r="L106" s="80"/>
      <c r="M106" s="77"/>
      <c r="N106" s="80"/>
    </row>
    <row r="107" spans="1:14" hidden="1" x14ac:dyDescent="0.25">
      <c r="A107" s="14" t="s">
        <v>91</v>
      </c>
      <c r="B107" s="76">
        <v>0</v>
      </c>
      <c r="C107" s="76">
        <v>0</v>
      </c>
      <c r="D107" s="77">
        <v>0</v>
      </c>
      <c r="E107" s="77">
        <v>0</v>
      </c>
      <c r="F107" s="77">
        <v>0</v>
      </c>
      <c r="G107" s="77">
        <v>0</v>
      </c>
      <c r="H107" s="77">
        <v>0</v>
      </c>
      <c r="I107" s="77"/>
      <c r="J107" s="77">
        <v>0</v>
      </c>
      <c r="K107" s="77">
        <v>0</v>
      </c>
      <c r="L107" s="77">
        <v>0</v>
      </c>
      <c r="M107" s="77">
        <v>0</v>
      </c>
      <c r="N107" s="77"/>
    </row>
    <row r="108" spans="1:14" x14ac:dyDescent="0.25">
      <c r="A108" s="14" t="s">
        <v>92</v>
      </c>
      <c r="B108" s="76">
        <v>1</v>
      </c>
      <c r="C108" s="76">
        <v>0</v>
      </c>
      <c r="D108" s="77">
        <v>0</v>
      </c>
      <c r="E108" s="77">
        <v>0</v>
      </c>
      <c r="F108" s="77">
        <v>0</v>
      </c>
      <c r="G108" s="77">
        <v>0</v>
      </c>
      <c r="H108" s="77">
        <v>0</v>
      </c>
      <c r="I108" s="77"/>
      <c r="J108" s="77">
        <v>0</v>
      </c>
      <c r="K108" s="77">
        <v>0</v>
      </c>
      <c r="L108" s="77">
        <v>1</v>
      </c>
      <c r="M108" s="80">
        <v>0</v>
      </c>
      <c r="N108" s="77"/>
    </row>
    <row r="109" spans="1:14" hidden="1" x14ac:dyDescent="0.25">
      <c r="A109" s="14" t="s">
        <v>93</v>
      </c>
      <c r="B109" s="76">
        <v>0</v>
      </c>
      <c r="C109" s="76">
        <v>0</v>
      </c>
      <c r="D109" s="77">
        <v>0</v>
      </c>
      <c r="E109" s="77">
        <v>0</v>
      </c>
      <c r="F109" s="77">
        <v>0</v>
      </c>
      <c r="G109" s="77">
        <v>0</v>
      </c>
      <c r="H109" s="77">
        <v>0</v>
      </c>
      <c r="I109" s="77"/>
      <c r="J109" s="77">
        <v>0</v>
      </c>
      <c r="K109" s="77">
        <v>0</v>
      </c>
      <c r="L109" s="77">
        <v>0</v>
      </c>
      <c r="M109" s="77">
        <v>0</v>
      </c>
      <c r="N109" s="77"/>
    </row>
    <row r="110" spans="1:14" hidden="1" x14ac:dyDescent="0.25">
      <c r="A110" s="40" t="s">
        <v>94</v>
      </c>
      <c r="B110" s="95"/>
      <c r="C110" s="95"/>
      <c r="D110" s="95"/>
      <c r="E110" s="95"/>
      <c r="F110" s="95"/>
      <c r="G110" s="95"/>
      <c r="H110" s="95"/>
      <c r="I110" s="95"/>
      <c r="J110" s="95"/>
      <c r="K110" s="63"/>
      <c r="L110" s="95"/>
      <c r="M110" s="95"/>
      <c r="N110" s="95"/>
    </row>
    <row r="111" spans="1:14" x14ac:dyDescent="0.25">
      <c r="A111" s="22" t="s">
        <v>95</v>
      </c>
      <c r="B111" s="96"/>
      <c r="C111" s="96"/>
      <c r="D111" s="96"/>
      <c r="E111" s="96"/>
      <c r="F111" s="96"/>
      <c r="G111" s="96"/>
      <c r="H111" s="96"/>
      <c r="I111" s="96"/>
      <c r="J111" s="96"/>
      <c r="K111" s="96"/>
      <c r="L111" s="96"/>
      <c r="M111" s="96"/>
      <c r="N111" s="96"/>
    </row>
    <row r="112" spans="1:14" ht="15.75" x14ac:dyDescent="0.25">
      <c r="A112" s="16" t="s">
        <v>96</v>
      </c>
      <c r="B112" s="97">
        <f>+B113+B119+B125</f>
        <v>2256</v>
      </c>
      <c r="C112" s="97">
        <f>+C113+C119+C125</f>
        <v>2263</v>
      </c>
      <c r="D112" s="97">
        <f>+D113+D119+D125</f>
        <v>2264</v>
      </c>
      <c r="E112" s="97">
        <f>+E113+E119+E125</f>
        <v>2266</v>
      </c>
      <c r="F112" s="97">
        <f t="shared" ref="F112:N112" si="27">+F113+F119+F125</f>
        <v>2159</v>
      </c>
      <c r="G112" s="97">
        <f t="shared" si="27"/>
        <v>2349</v>
      </c>
      <c r="H112" s="97">
        <f t="shared" si="27"/>
        <v>2467</v>
      </c>
      <c r="I112" s="97">
        <f t="shared" si="27"/>
        <v>2474</v>
      </c>
      <c r="J112" s="97">
        <v>2475</v>
      </c>
      <c r="K112" s="97">
        <f t="shared" si="27"/>
        <v>2476</v>
      </c>
      <c r="L112" s="97">
        <f t="shared" si="27"/>
        <v>2481</v>
      </c>
      <c r="M112" s="97">
        <f t="shared" si="27"/>
        <v>2484</v>
      </c>
      <c r="N112" s="97">
        <f t="shared" si="27"/>
        <v>0</v>
      </c>
    </row>
    <row r="113" spans="1:14" x14ac:dyDescent="0.25">
      <c r="A113" s="41" t="s">
        <v>97</v>
      </c>
      <c r="B113" s="98">
        <f>+B114+B115+B116+B117+B118</f>
        <v>2070</v>
      </c>
      <c r="C113" s="98">
        <f>+C114+C115+C116+C117+C118</f>
        <v>2077</v>
      </c>
      <c r="D113" s="98">
        <f>+D114+D115+D116+D117+D118</f>
        <v>2078</v>
      </c>
      <c r="E113" s="98">
        <f>+E114+E115+E116+E117+E118</f>
        <v>2080</v>
      </c>
      <c r="F113" s="98">
        <f t="shared" ref="F113:N113" si="28">+F114+F115+F116+F117+F118</f>
        <v>2087</v>
      </c>
      <c r="G113" s="98">
        <f t="shared" si="28"/>
        <v>2277</v>
      </c>
      <c r="H113" s="98">
        <f t="shared" si="28"/>
        <v>2279</v>
      </c>
      <c r="I113" s="98">
        <f t="shared" si="28"/>
        <v>2286</v>
      </c>
      <c r="J113" s="98">
        <v>2287</v>
      </c>
      <c r="K113" s="98">
        <f t="shared" si="28"/>
        <v>2288</v>
      </c>
      <c r="L113" s="98">
        <f t="shared" si="28"/>
        <v>2292</v>
      </c>
      <c r="M113" s="98">
        <f t="shared" si="28"/>
        <v>2295</v>
      </c>
      <c r="N113" s="98">
        <f t="shared" si="28"/>
        <v>0</v>
      </c>
    </row>
    <row r="114" spans="1:14" x14ac:dyDescent="0.25">
      <c r="A114" s="13" t="s">
        <v>98</v>
      </c>
      <c r="B114" s="99">
        <v>1928</v>
      </c>
      <c r="C114" s="99">
        <v>1935</v>
      </c>
      <c r="D114" s="99">
        <v>1936</v>
      </c>
      <c r="E114" s="99">
        <v>1939</v>
      </c>
      <c r="F114" s="99">
        <v>1945</v>
      </c>
      <c r="G114" s="99">
        <v>2122</v>
      </c>
      <c r="H114" s="99">
        <v>2123</v>
      </c>
      <c r="I114" s="99">
        <v>2129</v>
      </c>
      <c r="J114" s="99">
        <v>2129</v>
      </c>
      <c r="K114" s="99">
        <v>2128</v>
      </c>
      <c r="L114" s="99">
        <v>2131</v>
      </c>
      <c r="M114" s="99">
        <v>2134</v>
      </c>
      <c r="N114" s="99"/>
    </row>
    <row r="115" spans="1:14" x14ac:dyDescent="0.25">
      <c r="A115" s="13" t="s">
        <v>99</v>
      </c>
      <c r="B115" s="99">
        <v>114</v>
      </c>
      <c r="C115" s="99">
        <v>113</v>
      </c>
      <c r="D115" s="99">
        <v>113</v>
      </c>
      <c r="E115" s="99">
        <v>113</v>
      </c>
      <c r="F115" s="99">
        <v>114</v>
      </c>
      <c r="G115" s="99">
        <v>126</v>
      </c>
      <c r="H115" s="99">
        <v>126</v>
      </c>
      <c r="I115" s="99">
        <v>126</v>
      </c>
      <c r="J115" s="99">
        <v>125</v>
      </c>
      <c r="K115" s="99">
        <v>127</v>
      </c>
      <c r="L115" s="99">
        <v>127</v>
      </c>
      <c r="M115" s="99">
        <v>127</v>
      </c>
      <c r="N115" s="99"/>
    </row>
    <row r="116" spans="1:14" x14ac:dyDescent="0.25">
      <c r="A116" s="13" t="s">
        <v>100</v>
      </c>
      <c r="B116" s="99">
        <v>1</v>
      </c>
      <c r="C116" s="99">
        <v>1</v>
      </c>
      <c r="D116" s="99">
        <v>1</v>
      </c>
      <c r="E116" s="99">
        <v>1</v>
      </c>
      <c r="F116" s="99">
        <v>1</v>
      </c>
      <c r="G116" s="99">
        <v>2</v>
      </c>
      <c r="H116" s="99">
        <v>3</v>
      </c>
      <c r="I116" s="99">
        <v>4</v>
      </c>
      <c r="J116" s="99">
        <v>6</v>
      </c>
      <c r="K116" s="99">
        <v>6</v>
      </c>
      <c r="L116" s="99">
        <v>7</v>
      </c>
      <c r="M116" s="99">
        <v>7</v>
      </c>
      <c r="N116" s="99"/>
    </row>
    <row r="117" spans="1:14" x14ac:dyDescent="0.25">
      <c r="A117" s="13" t="s">
        <v>101</v>
      </c>
      <c r="B117" s="99">
        <v>10</v>
      </c>
      <c r="C117" s="99">
        <v>10</v>
      </c>
      <c r="D117" s="99">
        <v>10</v>
      </c>
      <c r="E117" s="99">
        <v>10</v>
      </c>
      <c r="F117" s="99">
        <v>10</v>
      </c>
      <c r="G117" s="99">
        <v>10</v>
      </c>
      <c r="H117" s="99">
        <v>10</v>
      </c>
      <c r="I117" s="99">
        <v>10</v>
      </c>
      <c r="J117" s="99">
        <v>10</v>
      </c>
      <c r="K117" s="99">
        <v>10</v>
      </c>
      <c r="L117" s="99">
        <v>10</v>
      </c>
      <c r="M117" s="99">
        <v>10</v>
      </c>
      <c r="N117" s="99"/>
    </row>
    <row r="118" spans="1:14" x14ac:dyDescent="0.25">
      <c r="A118" s="13" t="s">
        <v>102</v>
      </c>
      <c r="B118" s="99">
        <v>17</v>
      </c>
      <c r="C118" s="99">
        <v>18</v>
      </c>
      <c r="D118" s="99">
        <v>18</v>
      </c>
      <c r="E118" s="99">
        <v>17</v>
      </c>
      <c r="F118" s="99">
        <v>17</v>
      </c>
      <c r="G118" s="99">
        <v>17</v>
      </c>
      <c r="H118" s="99">
        <v>17</v>
      </c>
      <c r="I118" s="99">
        <v>17</v>
      </c>
      <c r="J118" s="99">
        <v>17</v>
      </c>
      <c r="K118" s="99">
        <v>17</v>
      </c>
      <c r="L118" s="99">
        <v>17</v>
      </c>
      <c r="M118" s="99">
        <v>17</v>
      </c>
      <c r="N118" s="99"/>
    </row>
    <row r="119" spans="1:14" x14ac:dyDescent="0.25">
      <c r="A119" s="41" t="s">
        <v>103</v>
      </c>
      <c r="B119" s="98">
        <f>+B120+B121+B122+B123+B124</f>
        <v>114</v>
      </c>
      <c r="C119" s="98">
        <f>+C120+C121+C122+C123+C124</f>
        <v>114</v>
      </c>
      <c r="D119" s="98">
        <f>+D120+D121+D122+D123+D124</f>
        <v>186</v>
      </c>
      <c r="E119" s="98">
        <f>+E120+E121+E122+E123+E124</f>
        <v>186</v>
      </c>
      <c r="F119" s="98"/>
      <c r="G119" s="98"/>
      <c r="H119" s="98"/>
      <c r="I119" s="98"/>
      <c r="J119" s="98"/>
      <c r="K119" s="98"/>
      <c r="L119" s="98"/>
      <c r="M119" s="98"/>
      <c r="N119" s="98"/>
    </row>
    <row r="120" spans="1:14" x14ac:dyDescent="0.25">
      <c r="A120" s="13" t="s">
        <v>98</v>
      </c>
      <c r="B120" s="99">
        <v>103</v>
      </c>
      <c r="C120" s="99">
        <v>103</v>
      </c>
      <c r="D120" s="99">
        <v>174</v>
      </c>
      <c r="E120" s="99">
        <v>174</v>
      </c>
      <c r="F120" s="99">
        <v>174</v>
      </c>
      <c r="G120" s="99">
        <v>174</v>
      </c>
      <c r="H120" s="99"/>
      <c r="I120" s="99"/>
      <c r="J120" s="99"/>
      <c r="K120" s="99"/>
      <c r="L120" s="99"/>
      <c r="M120" s="99"/>
      <c r="N120" s="99"/>
    </row>
    <row r="121" spans="1:14" x14ac:dyDescent="0.25">
      <c r="A121" s="13" t="s">
        <v>99</v>
      </c>
      <c r="B121" s="99">
        <v>11</v>
      </c>
      <c r="C121" s="99">
        <v>11</v>
      </c>
      <c r="D121" s="99">
        <v>12</v>
      </c>
      <c r="E121" s="99">
        <v>12</v>
      </c>
      <c r="F121" s="99">
        <v>12</v>
      </c>
      <c r="G121" s="99">
        <v>12</v>
      </c>
      <c r="H121" s="99"/>
      <c r="I121" s="99"/>
      <c r="J121" s="99"/>
      <c r="K121" s="99"/>
      <c r="L121" s="99"/>
      <c r="M121" s="99"/>
      <c r="N121" s="99"/>
    </row>
    <row r="122" spans="1:14" hidden="1" x14ac:dyDescent="0.25">
      <c r="A122" s="13" t="s">
        <v>100</v>
      </c>
      <c r="B122" s="99">
        <v>0</v>
      </c>
      <c r="C122" s="99">
        <v>0</v>
      </c>
      <c r="D122" s="99">
        <v>0</v>
      </c>
      <c r="E122" s="99">
        <v>0</v>
      </c>
      <c r="F122" s="99">
        <v>0</v>
      </c>
      <c r="G122" s="99"/>
      <c r="H122" s="99"/>
      <c r="I122" s="99"/>
      <c r="J122" s="99"/>
      <c r="K122" s="99"/>
      <c r="L122" s="99"/>
      <c r="M122" s="99"/>
      <c r="N122" s="99"/>
    </row>
    <row r="123" spans="1:14" hidden="1" x14ac:dyDescent="0.25">
      <c r="A123" s="13" t="s">
        <v>101</v>
      </c>
      <c r="B123" s="99">
        <v>0</v>
      </c>
      <c r="C123" s="99">
        <v>0</v>
      </c>
      <c r="D123" s="99">
        <v>0</v>
      </c>
      <c r="E123" s="99">
        <v>0</v>
      </c>
      <c r="F123" s="99">
        <v>0</v>
      </c>
      <c r="G123" s="99"/>
      <c r="H123" s="99"/>
      <c r="I123" s="99"/>
      <c r="J123" s="99"/>
      <c r="K123" s="99"/>
      <c r="L123" s="99"/>
      <c r="M123" s="99"/>
      <c r="N123" s="99"/>
    </row>
    <row r="124" spans="1:14" hidden="1" x14ac:dyDescent="0.25">
      <c r="A124" s="13" t="s">
        <v>102</v>
      </c>
      <c r="B124" s="99">
        <v>0</v>
      </c>
      <c r="C124" s="99">
        <v>0</v>
      </c>
      <c r="D124" s="99">
        <v>0</v>
      </c>
      <c r="E124" s="99">
        <v>0</v>
      </c>
      <c r="F124" s="99">
        <v>0</v>
      </c>
      <c r="G124" s="99"/>
      <c r="H124" s="99"/>
      <c r="I124" s="99"/>
      <c r="J124" s="99"/>
      <c r="K124" s="99"/>
      <c r="L124" s="99"/>
      <c r="M124" s="99"/>
      <c r="N124" s="99"/>
    </row>
    <row r="125" spans="1:14" x14ac:dyDescent="0.25">
      <c r="A125" s="42" t="s">
        <v>104</v>
      </c>
      <c r="B125" s="100">
        <v>72</v>
      </c>
      <c r="C125" s="100">
        <v>72</v>
      </c>
      <c r="D125" s="100"/>
      <c r="E125" s="100"/>
      <c r="F125" s="100">
        <v>72</v>
      </c>
      <c r="G125" s="100">
        <v>72</v>
      </c>
      <c r="H125" s="100">
        <v>188</v>
      </c>
      <c r="I125" s="100">
        <v>188</v>
      </c>
      <c r="J125" s="100">
        <v>188</v>
      </c>
      <c r="K125" s="100">
        <v>188</v>
      </c>
      <c r="L125" s="100">
        <v>189</v>
      </c>
      <c r="M125" s="100">
        <v>189</v>
      </c>
      <c r="N125" s="100"/>
    </row>
    <row r="126" spans="1:14" ht="15.75" hidden="1" x14ac:dyDescent="0.25">
      <c r="A126" s="43"/>
      <c r="B126" s="101">
        <v>0</v>
      </c>
      <c r="C126" s="101">
        <v>0</v>
      </c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</row>
    <row r="127" spans="1:14" ht="15.75" x14ac:dyDescent="0.25">
      <c r="A127" s="44" t="s">
        <v>105</v>
      </c>
      <c r="B127" s="102">
        <v>2056</v>
      </c>
      <c r="C127" s="102">
        <v>2061</v>
      </c>
      <c r="D127" s="102">
        <v>2066</v>
      </c>
      <c r="E127" s="102">
        <v>2066</v>
      </c>
      <c r="F127" s="102">
        <v>2070</v>
      </c>
      <c r="G127" s="102">
        <v>2070</v>
      </c>
      <c r="H127" s="102">
        <v>2074</v>
      </c>
      <c r="I127" s="102">
        <v>2074</v>
      </c>
      <c r="J127" s="102">
        <v>2081</v>
      </c>
      <c r="K127" s="102">
        <v>2082</v>
      </c>
      <c r="L127" s="102">
        <v>2085</v>
      </c>
      <c r="M127" s="102">
        <v>2088</v>
      </c>
      <c r="N127" s="102"/>
    </row>
    <row r="128" spans="1:14" ht="15.75" x14ac:dyDescent="0.25">
      <c r="A128" s="31" t="s">
        <v>106</v>
      </c>
      <c r="B128" s="103">
        <f>+B127/B112</f>
        <v>0.91134751773049649</v>
      </c>
      <c r="C128" s="103">
        <f>+C127/C112</f>
        <v>0.91073795846221828</v>
      </c>
      <c r="D128" s="103">
        <f>+D127/D112</f>
        <v>0.91254416961130747</v>
      </c>
      <c r="E128" s="103">
        <f>+E127/E112</f>
        <v>0.91173874669020305</v>
      </c>
      <c r="F128" s="103">
        <f>+F127/F112</f>
        <v>0.95877721167207042</v>
      </c>
      <c r="G128" s="103">
        <v>0.96</v>
      </c>
      <c r="H128" s="103">
        <v>0.96</v>
      </c>
      <c r="I128" s="103">
        <v>0.96</v>
      </c>
      <c r="J128" s="103">
        <v>0.96</v>
      </c>
      <c r="K128" s="103">
        <v>0.96</v>
      </c>
      <c r="L128" s="103">
        <v>0.96</v>
      </c>
      <c r="M128" s="103">
        <v>0.96</v>
      </c>
      <c r="N128" s="102"/>
    </row>
    <row r="129" spans="1:14" ht="15.75" x14ac:dyDescent="0.25">
      <c r="A129" s="45"/>
      <c r="B129" s="104"/>
      <c r="C129" s="104"/>
      <c r="D129" s="105"/>
      <c r="E129" s="105"/>
      <c r="F129" s="104"/>
      <c r="G129" s="104"/>
      <c r="H129" s="104"/>
      <c r="I129" s="104"/>
      <c r="J129" s="104"/>
      <c r="K129" s="104"/>
      <c r="L129" s="104"/>
      <c r="M129" s="104"/>
      <c r="N129" s="104"/>
    </row>
    <row r="130" spans="1:14" x14ac:dyDescent="0.25">
      <c r="A130" s="22" t="s">
        <v>107</v>
      </c>
      <c r="B130" s="96"/>
      <c r="C130" s="96"/>
      <c r="D130" s="96"/>
      <c r="E130" s="96"/>
      <c r="F130" s="96"/>
      <c r="G130" s="96"/>
      <c r="H130" s="96"/>
      <c r="I130" s="96"/>
      <c r="J130" s="96"/>
      <c r="K130" s="96"/>
      <c r="L130" s="96"/>
      <c r="M130" s="96"/>
      <c r="N130" s="96"/>
    </row>
    <row r="131" spans="1:14" ht="15.75" x14ac:dyDescent="0.25">
      <c r="A131" s="16" t="s">
        <v>108</v>
      </c>
      <c r="B131" s="67">
        <f>+B132+B136+B137</f>
        <v>5781892.29</v>
      </c>
      <c r="C131" s="67">
        <f>+C132+C136+C137</f>
        <v>5634285.2299999995</v>
      </c>
      <c r="D131" s="67">
        <f>+D132+D136+D137</f>
        <v>5438444.6399999997</v>
      </c>
      <c r="E131" s="67">
        <f>+E132+E136+E137</f>
        <v>5848676.0800000001</v>
      </c>
      <c r="F131" s="67">
        <f t="shared" ref="F131:M131" si="29">+F132+F136+F137</f>
        <v>6026281.129999999</v>
      </c>
      <c r="G131" s="67">
        <f t="shared" si="29"/>
        <v>6179011.1100000003</v>
      </c>
      <c r="H131" s="67">
        <f t="shared" si="29"/>
        <v>6315740.5000000009</v>
      </c>
      <c r="I131" s="67">
        <f t="shared" si="29"/>
        <v>6406882.5799999991</v>
      </c>
      <c r="J131" s="67">
        <v>6531935.1299999999</v>
      </c>
      <c r="K131" s="67">
        <f t="shared" si="29"/>
        <v>6415129.5800000001</v>
      </c>
      <c r="L131" s="67">
        <f t="shared" si="29"/>
        <v>6769469.9299999997</v>
      </c>
      <c r="M131" s="67">
        <f t="shared" si="29"/>
        <v>6923191.459999999</v>
      </c>
      <c r="N131" s="67"/>
    </row>
    <row r="132" spans="1:14" x14ac:dyDescent="0.25">
      <c r="A132" s="41" t="s">
        <v>109</v>
      </c>
      <c r="B132" s="68">
        <f>+B133+B134+B135</f>
        <v>4981257.84</v>
      </c>
      <c r="C132" s="68">
        <f>+C133+C134+C135</f>
        <v>4840381.38</v>
      </c>
      <c r="D132" s="68">
        <f>+D133+D134+D135</f>
        <v>4656279.43</v>
      </c>
      <c r="E132" s="68">
        <f>+E133+E134+E135</f>
        <v>5031774.8600000003</v>
      </c>
      <c r="F132" s="68">
        <f t="shared" ref="F132:M132" si="30">+F133+F134+F135</f>
        <v>5198448.2299999995</v>
      </c>
      <c r="G132" s="68">
        <f t="shared" si="30"/>
        <v>5319977.1100000003</v>
      </c>
      <c r="H132" s="68">
        <f t="shared" si="30"/>
        <v>5439597.5100000007</v>
      </c>
      <c r="I132" s="68">
        <f t="shared" si="30"/>
        <v>5514607.1899999995</v>
      </c>
      <c r="J132" s="68">
        <v>5635188.4299999997</v>
      </c>
      <c r="K132" s="68">
        <f t="shared" si="30"/>
        <v>5579349.7599999998</v>
      </c>
      <c r="L132" s="68">
        <f t="shared" si="30"/>
        <v>5915522.9699999997</v>
      </c>
      <c r="M132" s="68">
        <f t="shared" si="30"/>
        <v>6053058.6399999997</v>
      </c>
      <c r="N132" s="68">
        <f t="shared" ref="N132" si="31">N133+N137+N138</f>
        <v>0</v>
      </c>
    </row>
    <row r="133" spans="1:14" x14ac:dyDescent="0.25">
      <c r="A133" s="13" t="s">
        <v>98</v>
      </c>
      <c r="B133" s="77">
        <v>4413823.97</v>
      </c>
      <c r="C133" s="77">
        <v>4321784.79</v>
      </c>
      <c r="D133" s="77">
        <v>4324749.12</v>
      </c>
      <c r="E133" s="77">
        <v>4511249.28</v>
      </c>
      <c r="F133" s="77">
        <v>4625050.16</v>
      </c>
      <c r="G133" s="77">
        <v>4736867.07</v>
      </c>
      <c r="H133" s="77">
        <v>4864047.75</v>
      </c>
      <c r="I133" s="77">
        <v>4905562.83</v>
      </c>
      <c r="J133" s="77">
        <v>4989697.8600000003</v>
      </c>
      <c r="K133" s="77">
        <v>4933802.3099999996</v>
      </c>
      <c r="L133" s="77">
        <v>5193219.29</v>
      </c>
      <c r="M133" s="77">
        <v>5298812.51</v>
      </c>
      <c r="N133" s="77"/>
    </row>
    <row r="134" spans="1:14" x14ac:dyDescent="0.25">
      <c r="A134" s="13" t="s">
        <v>99</v>
      </c>
      <c r="B134" s="77">
        <v>567433.87</v>
      </c>
      <c r="C134" s="77">
        <v>518596.59</v>
      </c>
      <c r="D134" s="77">
        <v>330890.67</v>
      </c>
      <c r="E134" s="77">
        <v>519239.21</v>
      </c>
      <c r="F134" s="77">
        <v>570176.18000000005</v>
      </c>
      <c r="G134" s="77">
        <v>583110.04</v>
      </c>
      <c r="H134" s="77">
        <v>574236.48</v>
      </c>
      <c r="I134" s="77">
        <v>607067.93000000005</v>
      </c>
      <c r="J134" s="77">
        <v>640114.39</v>
      </c>
      <c r="K134" s="77">
        <v>640171.27</v>
      </c>
      <c r="L134" s="77">
        <v>709279.47</v>
      </c>
      <c r="M134" s="77">
        <v>735346.32</v>
      </c>
      <c r="N134" s="77"/>
    </row>
    <row r="135" spans="1:14" x14ac:dyDescent="0.25">
      <c r="A135" s="13" t="s">
        <v>100</v>
      </c>
      <c r="B135" s="77">
        <v>0</v>
      </c>
      <c r="C135" s="77">
        <v>0</v>
      </c>
      <c r="D135" s="77">
        <v>639.64</v>
      </c>
      <c r="E135" s="77">
        <v>1286.3699999999999</v>
      </c>
      <c r="F135" s="77">
        <v>3221.89</v>
      </c>
      <c r="G135" s="77">
        <v>0</v>
      </c>
      <c r="H135" s="77">
        <v>1313.28</v>
      </c>
      <c r="I135" s="77">
        <v>1976.43</v>
      </c>
      <c r="J135" s="77">
        <v>5376.18</v>
      </c>
      <c r="K135" s="77">
        <v>5376.18</v>
      </c>
      <c r="L135" s="77">
        <v>13024.21</v>
      </c>
      <c r="M135" s="77">
        <v>18899.810000000001</v>
      </c>
      <c r="N135" s="77"/>
    </row>
    <row r="136" spans="1:14" x14ac:dyDescent="0.25">
      <c r="A136" s="14" t="s">
        <v>110</v>
      </c>
      <c r="B136" s="77">
        <v>732276.33</v>
      </c>
      <c r="C136" s="77">
        <v>735802.3</v>
      </c>
      <c r="D136" s="77">
        <v>726193.79</v>
      </c>
      <c r="E136" s="77">
        <v>749617.13</v>
      </c>
      <c r="F136" s="77">
        <v>749698.38</v>
      </c>
      <c r="G136" s="77">
        <v>753192.17</v>
      </c>
      <c r="H136" s="77">
        <v>755362.83</v>
      </c>
      <c r="I136" s="77">
        <v>757569.94</v>
      </c>
      <c r="J136" s="77">
        <v>757151.75</v>
      </c>
      <c r="K136" s="77">
        <v>757151.75</v>
      </c>
      <c r="L136" s="77">
        <v>762886.7</v>
      </c>
      <c r="M136" s="77">
        <v>766021.31</v>
      </c>
      <c r="N136" s="77"/>
    </row>
    <row r="137" spans="1:14" x14ac:dyDescent="0.25">
      <c r="A137" s="14" t="s">
        <v>111</v>
      </c>
      <c r="B137" s="77">
        <v>68358.12</v>
      </c>
      <c r="C137" s="77">
        <v>58101.55</v>
      </c>
      <c r="D137" s="77">
        <v>55971.42</v>
      </c>
      <c r="E137" s="77">
        <v>67284.09</v>
      </c>
      <c r="F137" s="77">
        <v>78134.52</v>
      </c>
      <c r="G137" s="77">
        <v>105841.83</v>
      </c>
      <c r="H137" s="77">
        <v>120780.16</v>
      </c>
      <c r="I137" s="77">
        <v>134705.45000000001</v>
      </c>
      <c r="J137" s="77">
        <v>139594.95000000001</v>
      </c>
      <c r="K137" s="77">
        <v>78628.070000000007</v>
      </c>
      <c r="L137" s="77">
        <v>91060.26</v>
      </c>
      <c r="M137" s="77">
        <v>104111.51</v>
      </c>
      <c r="N137" s="77"/>
    </row>
    <row r="138" spans="1:14" x14ac:dyDescent="0.25">
      <c r="A138" s="15"/>
      <c r="B138" s="63"/>
      <c r="C138" s="63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</row>
    <row r="139" spans="1:14" x14ac:dyDescent="0.25">
      <c r="A139" s="41" t="s">
        <v>112</v>
      </c>
      <c r="B139" s="98">
        <f>+B140+B141+B142+B143</f>
        <v>762</v>
      </c>
      <c r="C139" s="98">
        <f>+C140+C141+C142+C143</f>
        <v>762</v>
      </c>
      <c r="D139" s="98">
        <f>+D140+D141+D142+D143</f>
        <v>879</v>
      </c>
      <c r="E139" s="98">
        <f>+E140+E141+E142+E143</f>
        <v>856</v>
      </c>
      <c r="F139" s="98"/>
      <c r="G139" s="98"/>
      <c r="H139" s="98"/>
      <c r="I139" s="98"/>
      <c r="J139" s="98"/>
      <c r="K139" s="98"/>
      <c r="L139" s="98"/>
      <c r="M139" s="98"/>
      <c r="N139" s="68"/>
    </row>
    <row r="140" spans="1:14" x14ac:dyDescent="0.25">
      <c r="A140" s="14" t="s">
        <v>113</v>
      </c>
      <c r="B140" s="99">
        <v>315</v>
      </c>
      <c r="C140" s="99">
        <v>317</v>
      </c>
      <c r="D140" s="99">
        <v>416</v>
      </c>
      <c r="E140" s="99">
        <v>410</v>
      </c>
      <c r="F140" s="99">
        <v>504</v>
      </c>
      <c r="G140" s="99">
        <v>487</v>
      </c>
      <c r="H140" s="99">
        <v>495</v>
      </c>
      <c r="I140" s="99">
        <v>497</v>
      </c>
      <c r="J140" s="99">
        <v>366</v>
      </c>
      <c r="K140" s="99">
        <v>400</v>
      </c>
      <c r="L140" s="99">
        <v>419</v>
      </c>
      <c r="M140" s="101">
        <v>502</v>
      </c>
      <c r="N140" s="99"/>
    </row>
    <row r="141" spans="1:14" x14ac:dyDescent="0.25">
      <c r="A141" s="14" t="s">
        <v>114</v>
      </c>
      <c r="B141" s="99">
        <v>45</v>
      </c>
      <c r="C141" s="99">
        <v>54</v>
      </c>
      <c r="D141" s="99">
        <v>69</v>
      </c>
      <c r="E141" s="99">
        <v>48</v>
      </c>
      <c r="F141" s="99">
        <v>55</v>
      </c>
      <c r="G141" s="99">
        <v>92</v>
      </c>
      <c r="H141" s="99">
        <v>139</v>
      </c>
      <c r="I141" s="99">
        <v>155</v>
      </c>
      <c r="J141" s="99">
        <v>173</v>
      </c>
      <c r="K141" s="99">
        <v>166</v>
      </c>
      <c r="L141" s="99">
        <v>165</v>
      </c>
      <c r="M141" s="101">
        <v>152</v>
      </c>
      <c r="N141" s="99"/>
    </row>
    <row r="142" spans="1:14" x14ac:dyDescent="0.25">
      <c r="A142" s="14" t="s">
        <v>115</v>
      </c>
      <c r="B142" s="99">
        <v>34</v>
      </c>
      <c r="C142" s="99">
        <v>38</v>
      </c>
      <c r="D142" s="99">
        <v>37</v>
      </c>
      <c r="E142" s="99">
        <v>34</v>
      </c>
      <c r="F142" s="99">
        <v>37</v>
      </c>
      <c r="G142" s="99">
        <v>29</v>
      </c>
      <c r="H142" s="99">
        <v>27</v>
      </c>
      <c r="I142" s="99">
        <v>33</v>
      </c>
      <c r="J142" s="99">
        <v>39</v>
      </c>
      <c r="K142" s="99">
        <v>37</v>
      </c>
      <c r="L142" s="99">
        <v>60</v>
      </c>
      <c r="M142" s="101">
        <v>109</v>
      </c>
      <c r="N142" s="99"/>
    </row>
    <row r="143" spans="1:14" x14ac:dyDescent="0.25">
      <c r="A143" s="14" t="s">
        <v>116</v>
      </c>
      <c r="B143" s="99">
        <v>368</v>
      </c>
      <c r="C143" s="99">
        <v>353</v>
      </c>
      <c r="D143" s="99">
        <v>357</v>
      </c>
      <c r="E143" s="99">
        <v>364</v>
      </c>
      <c r="F143" s="99">
        <v>367</v>
      </c>
      <c r="G143" s="99">
        <v>372</v>
      </c>
      <c r="H143" s="99">
        <v>375</v>
      </c>
      <c r="I143" s="99">
        <v>374</v>
      </c>
      <c r="J143" s="99">
        <v>377</v>
      </c>
      <c r="K143" s="99">
        <v>376</v>
      </c>
      <c r="L143" s="99">
        <v>375</v>
      </c>
      <c r="M143" s="101">
        <v>392</v>
      </c>
      <c r="N143" s="99"/>
    </row>
    <row r="144" spans="1:14" hidden="1" x14ac:dyDescent="0.25">
      <c r="A144" s="15"/>
      <c r="B144" s="63"/>
      <c r="C144" s="63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</row>
    <row r="145" spans="1:14" x14ac:dyDescent="0.25">
      <c r="A145" s="15" t="s">
        <v>117</v>
      </c>
      <c r="B145" s="77"/>
      <c r="C145" s="77"/>
      <c r="D145" s="77"/>
      <c r="E145" s="77"/>
      <c r="F145" s="77"/>
      <c r="G145" s="77"/>
      <c r="H145" s="77"/>
      <c r="I145" s="77"/>
      <c r="J145" s="77"/>
      <c r="K145" s="77"/>
      <c r="L145" s="77"/>
      <c r="M145" s="77"/>
      <c r="N145" s="77"/>
    </row>
    <row r="146" spans="1:14" x14ac:dyDescent="0.25">
      <c r="A146" s="14" t="s">
        <v>118</v>
      </c>
      <c r="B146" s="76">
        <v>10</v>
      </c>
      <c r="C146" s="76">
        <v>10</v>
      </c>
      <c r="D146" s="76">
        <v>10</v>
      </c>
      <c r="E146" s="76">
        <v>10</v>
      </c>
      <c r="F146" s="76">
        <v>10</v>
      </c>
      <c r="G146" s="77">
        <v>10</v>
      </c>
      <c r="H146" s="77">
        <v>10</v>
      </c>
      <c r="I146" s="77">
        <v>10</v>
      </c>
      <c r="J146" s="77">
        <v>10</v>
      </c>
      <c r="K146" s="77">
        <v>10</v>
      </c>
      <c r="L146" s="77">
        <v>10</v>
      </c>
      <c r="M146" s="77">
        <v>20</v>
      </c>
      <c r="N146" s="77"/>
    </row>
    <row r="147" spans="1:14" x14ac:dyDescent="0.25">
      <c r="A147" s="14" t="s">
        <v>119</v>
      </c>
      <c r="B147" s="76">
        <v>20</v>
      </c>
      <c r="C147" s="76">
        <v>20</v>
      </c>
      <c r="D147" s="76">
        <v>20</v>
      </c>
      <c r="E147" s="76">
        <v>20</v>
      </c>
      <c r="F147" s="76">
        <v>20</v>
      </c>
      <c r="G147" s="77">
        <v>20</v>
      </c>
      <c r="H147" s="77">
        <v>20</v>
      </c>
      <c r="I147" s="77">
        <v>20</v>
      </c>
      <c r="J147" s="77">
        <v>20</v>
      </c>
      <c r="K147" s="77">
        <v>20</v>
      </c>
      <c r="L147" s="77">
        <v>20</v>
      </c>
      <c r="M147" s="77">
        <v>20</v>
      </c>
      <c r="N147" s="77"/>
    </row>
    <row r="148" spans="1:14" x14ac:dyDescent="0.25">
      <c r="A148" s="14" t="s">
        <v>120</v>
      </c>
      <c r="B148" s="76">
        <v>30</v>
      </c>
      <c r="C148" s="76">
        <v>30</v>
      </c>
      <c r="D148" s="76">
        <v>30</v>
      </c>
      <c r="E148" s="76">
        <v>30</v>
      </c>
      <c r="F148" s="76">
        <v>30</v>
      </c>
      <c r="G148" s="77">
        <v>30</v>
      </c>
      <c r="H148" s="77">
        <v>30</v>
      </c>
      <c r="I148" s="77">
        <v>30</v>
      </c>
      <c r="J148" s="77">
        <v>30</v>
      </c>
      <c r="K148" s="77">
        <v>30</v>
      </c>
      <c r="L148" s="77">
        <v>30</v>
      </c>
      <c r="M148" s="77">
        <v>30</v>
      </c>
      <c r="N148" s="77"/>
    </row>
    <row r="149" spans="1:14" x14ac:dyDescent="0.25">
      <c r="A149" s="27" t="s">
        <v>121</v>
      </c>
      <c r="B149" s="76">
        <v>30</v>
      </c>
      <c r="C149" s="76">
        <v>30</v>
      </c>
      <c r="D149" s="76">
        <v>30</v>
      </c>
      <c r="E149" s="76">
        <v>30</v>
      </c>
      <c r="F149" s="76">
        <v>30</v>
      </c>
      <c r="G149" s="77">
        <v>30</v>
      </c>
      <c r="H149" s="77">
        <v>30</v>
      </c>
      <c r="I149" s="77">
        <v>30</v>
      </c>
      <c r="J149" s="77">
        <v>30</v>
      </c>
      <c r="K149" s="77">
        <v>30</v>
      </c>
      <c r="L149" s="77">
        <v>30</v>
      </c>
      <c r="M149" s="77">
        <v>30</v>
      </c>
      <c r="N149" s="77"/>
    </row>
    <row r="150" spans="1:14" hidden="1" x14ac:dyDescent="0.25">
      <c r="A150" s="33"/>
      <c r="B150" s="106"/>
      <c r="C150" s="106"/>
      <c r="D150" s="106"/>
      <c r="E150" s="106"/>
      <c r="F150" s="106"/>
      <c r="G150" s="106"/>
      <c r="H150" s="106"/>
      <c r="I150" s="106"/>
      <c r="J150" s="106"/>
      <c r="K150" s="106"/>
      <c r="L150" s="106"/>
      <c r="M150" s="106"/>
      <c r="N150" s="106"/>
    </row>
    <row r="151" spans="1:14" x14ac:dyDescent="0.25">
      <c r="A151" s="46" t="s">
        <v>94</v>
      </c>
      <c r="B151" s="107"/>
      <c r="C151" s="107"/>
      <c r="D151" s="107"/>
      <c r="E151" s="107"/>
      <c r="F151" s="107"/>
      <c r="G151" s="107"/>
      <c r="H151" s="107"/>
      <c r="I151" s="107"/>
      <c r="J151" s="106"/>
      <c r="K151" s="106"/>
      <c r="L151" s="107"/>
      <c r="M151" s="107"/>
      <c r="N151" s="107"/>
    </row>
    <row r="152" spans="1:14" x14ac:dyDescent="0.25">
      <c r="A152" s="22" t="s">
        <v>122</v>
      </c>
      <c r="B152" s="98"/>
      <c r="C152" s="98"/>
      <c r="D152" s="98"/>
      <c r="E152" s="98"/>
      <c r="F152" s="98"/>
      <c r="G152" s="98"/>
      <c r="H152" s="98"/>
      <c r="I152" s="98"/>
      <c r="J152" s="98"/>
      <c r="K152" s="98"/>
      <c r="L152" s="98"/>
      <c r="M152" s="98"/>
      <c r="N152" s="98"/>
    </row>
    <row r="153" spans="1:14" x14ac:dyDescent="0.25">
      <c r="A153" s="28" t="s">
        <v>122</v>
      </c>
      <c r="B153" s="81">
        <f t="shared" ref="B153:I153" si="32">+B155/B154</f>
        <v>0.94998126639190705</v>
      </c>
      <c r="C153" s="81">
        <f t="shared" si="32"/>
        <v>0.94998126639190705</v>
      </c>
      <c r="D153" s="81">
        <f t="shared" si="32"/>
        <v>0.95129261895841144</v>
      </c>
      <c r="E153" s="81">
        <f t="shared" si="32"/>
        <v>0.95185462720119896</v>
      </c>
      <c r="F153" s="81">
        <f t="shared" si="32"/>
        <v>0.95001772421127262</v>
      </c>
      <c r="G153" s="81">
        <f t="shared" si="32"/>
        <v>0.95232187167671034</v>
      </c>
      <c r="H153" s="81">
        <f t="shared" si="32"/>
        <v>0.95373980857851826</v>
      </c>
      <c r="I153" s="81">
        <f t="shared" si="32"/>
        <v>0.95444877702942221</v>
      </c>
      <c r="J153" s="81">
        <v>0.95444877702942221</v>
      </c>
      <c r="K153" s="81">
        <v>0.95</v>
      </c>
      <c r="L153" s="81">
        <v>0.95</v>
      </c>
      <c r="M153" s="81">
        <v>0.95</v>
      </c>
      <c r="N153" s="81"/>
    </row>
    <row r="154" spans="1:14" x14ac:dyDescent="0.25">
      <c r="A154" s="27" t="s">
        <v>123</v>
      </c>
      <c r="B154" s="99">
        <v>5338</v>
      </c>
      <c r="C154" s="99">
        <v>5338</v>
      </c>
      <c r="D154" s="99">
        <v>5338</v>
      </c>
      <c r="E154" s="99">
        <v>5338</v>
      </c>
      <c r="F154" s="99">
        <v>5642</v>
      </c>
      <c r="G154" s="99">
        <v>5642</v>
      </c>
      <c r="H154" s="99">
        <v>5642</v>
      </c>
      <c r="I154" s="99">
        <v>5642</v>
      </c>
      <c r="J154" s="99">
        <v>5642</v>
      </c>
      <c r="K154" s="99">
        <v>5642</v>
      </c>
      <c r="L154" s="99">
        <v>5642</v>
      </c>
      <c r="M154" s="99">
        <v>5642</v>
      </c>
      <c r="N154" s="99"/>
    </row>
    <row r="155" spans="1:14" x14ac:dyDescent="0.25">
      <c r="A155" s="27" t="s">
        <v>124</v>
      </c>
      <c r="B155" s="99">
        <v>5071</v>
      </c>
      <c r="C155" s="99">
        <v>5071</v>
      </c>
      <c r="D155" s="99">
        <v>5078</v>
      </c>
      <c r="E155" s="99">
        <v>5081</v>
      </c>
      <c r="F155" s="99">
        <v>5360</v>
      </c>
      <c r="G155" s="99">
        <v>5373</v>
      </c>
      <c r="H155" s="99">
        <v>5381</v>
      </c>
      <c r="I155" s="99">
        <v>5385</v>
      </c>
      <c r="J155" s="99">
        <v>5385</v>
      </c>
      <c r="K155" s="99">
        <v>5385</v>
      </c>
      <c r="L155" s="99">
        <v>5385</v>
      </c>
      <c r="M155" s="99">
        <v>5385</v>
      </c>
      <c r="N155" s="99"/>
    </row>
    <row r="156" spans="1:14" x14ac:dyDescent="0.25">
      <c r="A156" s="27" t="s">
        <v>125</v>
      </c>
      <c r="B156" s="99">
        <v>4270</v>
      </c>
      <c r="C156" s="99">
        <v>4270</v>
      </c>
      <c r="D156" s="99">
        <v>4277</v>
      </c>
      <c r="E156" s="99">
        <v>4300</v>
      </c>
      <c r="F156" s="99">
        <v>4800</v>
      </c>
      <c r="G156" s="99">
        <v>4813</v>
      </c>
      <c r="H156" s="99">
        <v>4820</v>
      </c>
      <c r="I156" s="99">
        <v>4824</v>
      </c>
      <c r="J156" s="99">
        <v>4824</v>
      </c>
      <c r="K156" s="99">
        <v>4824</v>
      </c>
      <c r="L156" s="99">
        <v>4824</v>
      </c>
      <c r="M156" s="99">
        <v>4824</v>
      </c>
      <c r="N156" s="99"/>
    </row>
    <row r="157" spans="1:14" hidden="1" x14ac:dyDescent="0.25">
      <c r="A157" s="27" t="s">
        <v>126</v>
      </c>
      <c r="B157" s="99">
        <v>0</v>
      </c>
      <c r="C157" s="99">
        <v>0</v>
      </c>
      <c r="D157" s="99"/>
      <c r="E157" s="99"/>
      <c r="F157" s="99"/>
      <c r="G157" s="99"/>
      <c r="H157" s="99">
        <v>0</v>
      </c>
      <c r="I157" s="99">
        <v>0</v>
      </c>
      <c r="J157" s="99"/>
      <c r="K157" s="99">
        <v>0</v>
      </c>
      <c r="L157" s="99">
        <v>0</v>
      </c>
      <c r="M157" s="99">
        <v>0</v>
      </c>
      <c r="N157" s="99"/>
    </row>
    <row r="158" spans="1:14" hidden="1" x14ac:dyDescent="0.25">
      <c r="A158" s="27" t="s">
        <v>127</v>
      </c>
      <c r="B158" s="99">
        <v>0</v>
      </c>
      <c r="C158" s="99">
        <v>0</v>
      </c>
      <c r="D158" s="99"/>
      <c r="E158" s="99"/>
      <c r="F158" s="99"/>
      <c r="G158" s="99"/>
      <c r="H158" s="99">
        <v>0</v>
      </c>
      <c r="I158" s="99">
        <v>0</v>
      </c>
      <c r="J158" s="99"/>
      <c r="K158" s="99">
        <v>0</v>
      </c>
      <c r="L158" s="99">
        <v>0</v>
      </c>
      <c r="M158" s="99">
        <v>0</v>
      </c>
      <c r="N158" s="99"/>
    </row>
    <row r="159" spans="1:14" x14ac:dyDescent="0.25">
      <c r="A159" s="27" t="s">
        <v>128</v>
      </c>
      <c r="B159" s="99">
        <v>1283</v>
      </c>
      <c r="C159" s="99">
        <v>1310</v>
      </c>
      <c r="D159" s="99">
        <v>1191</v>
      </c>
      <c r="E159" s="99">
        <v>1162</v>
      </c>
      <c r="F159" s="99">
        <v>1025</v>
      </c>
      <c r="G159" s="99">
        <v>995</v>
      </c>
      <c r="H159" s="99">
        <v>958</v>
      </c>
      <c r="I159" s="99">
        <v>1073</v>
      </c>
      <c r="J159" s="99">
        <v>1050</v>
      </c>
      <c r="K159" s="101">
        <v>1155</v>
      </c>
      <c r="L159" s="99">
        <v>1029</v>
      </c>
      <c r="M159" s="99">
        <v>986</v>
      </c>
      <c r="N159" s="99"/>
    </row>
    <row r="160" spans="1:14" x14ac:dyDescent="0.25">
      <c r="A160" s="27" t="s">
        <v>129</v>
      </c>
      <c r="B160" s="99">
        <v>399</v>
      </c>
      <c r="C160" s="99">
        <v>404</v>
      </c>
      <c r="D160" s="99">
        <v>406</v>
      </c>
      <c r="E160" s="99">
        <v>406</v>
      </c>
      <c r="F160" s="99">
        <v>407</v>
      </c>
      <c r="G160" s="99">
        <v>407</v>
      </c>
      <c r="H160" s="99">
        <v>409</v>
      </c>
      <c r="I160" s="99">
        <v>410</v>
      </c>
      <c r="J160" s="99">
        <v>410</v>
      </c>
      <c r="K160" s="101">
        <v>412</v>
      </c>
      <c r="L160" s="99">
        <v>409</v>
      </c>
      <c r="M160" s="99">
        <v>407</v>
      </c>
      <c r="N160" s="99"/>
    </row>
    <row r="161" spans="1:14" x14ac:dyDescent="0.25">
      <c r="A161" s="27" t="s">
        <v>130</v>
      </c>
      <c r="B161" s="76">
        <v>3</v>
      </c>
      <c r="C161" s="76">
        <v>3</v>
      </c>
      <c r="D161" s="76">
        <v>3</v>
      </c>
      <c r="E161" s="76">
        <v>3</v>
      </c>
      <c r="F161" s="76">
        <v>3</v>
      </c>
      <c r="G161" s="76">
        <v>3</v>
      </c>
      <c r="H161" s="76">
        <v>3</v>
      </c>
      <c r="I161" s="76">
        <v>3</v>
      </c>
      <c r="J161" s="76">
        <v>3</v>
      </c>
      <c r="K161" s="76">
        <v>3</v>
      </c>
      <c r="L161" s="76">
        <v>3</v>
      </c>
      <c r="M161" s="76">
        <v>2</v>
      </c>
      <c r="N161" s="99"/>
    </row>
    <row r="162" spans="1:14" x14ac:dyDescent="0.25">
      <c r="A162" s="27" t="s">
        <v>131</v>
      </c>
      <c r="B162" s="76">
        <v>3</v>
      </c>
      <c r="C162" s="76">
        <v>3</v>
      </c>
      <c r="D162" s="76">
        <v>3</v>
      </c>
      <c r="E162" s="76">
        <v>3</v>
      </c>
      <c r="F162" s="76">
        <v>3</v>
      </c>
      <c r="G162" s="76">
        <v>3</v>
      </c>
      <c r="H162" s="76">
        <v>3</v>
      </c>
      <c r="I162" s="76">
        <v>3</v>
      </c>
      <c r="J162" s="76">
        <v>3</v>
      </c>
      <c r="K162" s="76">
        <v>3</v>
      </c>
      <c r="L162" s="76">
        <v>3</v>
      </c>
      <c r="M162" s="76">
        <v>2</v>
      </c>
      <c r="N162" s="99"/>
    </row>
    <row r="163" spans="1:14" x14ac:dyDescent="0.25">
      <c r="A163" s="27" t="s">
        <v>132</v>
      </c>
      <c r="B163" s="76">
        <v>3</v>
      </c>
      <c r="C163" s="76">
        <v>3</v>
      </c>
      <c r="D163" s="76">
        <v>3</v>
      </c>
      <c r="E163" s="76">
        <v>3</v>
      </c>
      <c r="F163" s="76">
        <v>3</v>
      </c>
      <c r="G163" s="76">
        <v>3</v>
      </c>
      <c r="H163" s="76">
        <v>3</v>
      </c>
      <c r="I163" s="76">
        <v>3</v>
      </c>
      <c r="J163" s="76">
        <v>3</v>
      </c>
      <c r="K163" s="76">
        <v>3</v>
      </c>
      <c r="L163" s="76">
        <v>3</v>
      </c>
      <c r="M163" s="99">
        <v>2</v>
      </c>
      <c r="N163" s="99"/>
    </row>
    <row r="164" spans="1:14" x14ac:dyDescent="0.25">
      <c r="A164" s="27" t="s">
        <v>133</v>
      </c>
      <c r="B164" s="108">
        <v>28</v>
      </c>
      <c r="C164" s="108">
        <v>28</v>
      </c>
      <c r="D164" s="108">
        <v>28</v>
      </c>
      <c r="E164" s="108">
        <v>28</v>
      </c>
      <c r="F164" s="108">
        <v>28</v>
      </c>
      <c r="G164" s="99">
        <v>28</v>
      </c>
      <c r="H164" s="99">
        <v>28</v>
      </c>
      <c r="I164" s="99">
        <v>28</v>
      </c>
      <c r="J164" s="99">
        <v>28</v>
      </c>
      <c r="K164" s="99">
        <v>28</v>
      </c>
      <c r="L164" s="99">
        <v>28</v>
      </c>
      <c r="M164" s="99">
        <v>17</v>
      </c>
      <c r="N164" s="99"/>
    </row>
    <row r="165" spans="1:14" x14ac:dyDescent="0.25">
      <c r="A165" s="27" t="s">
        <v>134</v>
      </c>
      <c r="B165" s="99">
        <v>17</v>
      </c>
      <c r="C165" s="99">
        <v>17</v>
      </c>
      <c r="D165" s="99">
        <v>17</v>
      </c>
      <c r="E165" s="99">
        <v>17</v>
      </c>
      <c r="F165" s="99">
        <v>17</v>
      </c>
      <c r="G165" s="99">
        <v>17</v>
      </c>
      <c r="H165" s="99">
        <v>17</v>
      </c>
      <c r="I165" s="99">
        <v>17</v>
      </c>
      <c r="J165" s="99">
        <v>17</v>
      </c>
      <c r="K165" s="99">
        <v>17</v>
      </c>
      <c r="L165" s="99">
        <v>17</v>
      </c>
      <c r="M165" s="99">
        <v>17</v>
      </c>
      <c r="N165" s="109"/>
    </row>
    <row r="166" spans="1:14" hidden="1" x14ac:dyDescent="0.25">
      <c r="A166" s="27" t="s">
        <v>135</v>
      </c>
      <c r="B166" s="99">
        <v>0</v>
      </c>
      <c r="C166" s="99">
        <v>0</v>
      </c>
      <c r="D166" s="77"/>
      <c r="E166" s="77"/>
      <c r="F166" s="77"/>
      <c r="G166" s="77"/>
      <c r="H166" s="77">
        <v>0</v>
      </c>
      <c r="I166" s="77">
        <v>0</v>
      </c>
      <c r="J166" s="77"/>
      <c r="K166" s="77"/>
      <c r="L166" s="77"/>
      <c r="M166" s="77"/>
      <c r="N166" s="77"/>
    </row>
    <row r="167" spans="1:14" hidden="1" x14ac:dyDescent="0.25">
      <c r="A167" s="27" t="s">
        <v>136</v>
      </c>
      <c r="B167" s="110"/>
      <c r="C167" s="110"/>
      <c r="D167" s="95"/>
      <c r="E167" s="95"/>
      <c r="F167" s="77"/>
      <c r="G167" s="77"/>
      <c r="H167" s="77">
        <v>0</v>
      </c>
      <c r="I167" s="77">
        <v>0</v>
      </c>
      <c r="J167" s="77"/>
      <c r="K167" s="77">
        <v>0</v>
      </c>
      <c r="L167" s="77">
        <v>0</v>
      </c>
      <c r="M167" s="77">
        <v>0</v>
      </c>
      <c r="N167" s="77"/>
    </row>
    <row r="168" spans="1:14" x14ac:dyDescent="0.25">
      <c r="A168" s="28" t="s">
        <v>137</v>
      </c>
      <c r="B168" s="99">
        <v>6</v>
      </c>
      <c r="C168" s="99">
        <v>6</v>
      </c>
      <c r="D168" s="99">
        <v>13</v>
      </c>
      <c r="E168" s="99">
        <v>16</v>
      </c>
      <c r="F168" s="99">
        <v>6</v>
      </c>
      <c r="G168" s="99">
        <v>16</v>
      </c>
      <c r="H168" s="99">
        <v>0</v>
      </c>
      <c r="I168" s="99">
        <v>1</v>
      </c>
      <c r="J168" s="99">
        <v>0</v>
      </c>
      <c r="K168" s="99">
        <v>7</v>
      </c>
      <c r="L168" s="99">
        <v>0</v>
      </c>
      <c r="M168" s="99">
        <v>0</v>
      </c>
      <c r="N168" s="99"/>
    </row>
    <row r="169" spans="1:14" x14ac:dyDescent="0.25">
      <c r="A169" s="27" t="s">
        <v>138</v>
      </c>
      <c r="B169" s="99">
        <v>1636</v>
      </c>
      <c r="C169" s="99">
        <v>1943</v>
      </c>
      <c r="D169" s="99">
        <v>1950</v>
      </c>
      <c r="E169" s="99">
        <v>1953</v>
      </c>
      <c r="F169" s="99">
        <v>1983</v>
      </c>
      <c r="G169" s="99">
        <v>1996</v>
      </c>
      <c r="H169" s="99">
        <v>2004</v>
      </c>
      <c r="I169" s="99">
        <v>2008</v>
      </c>
      <c r="J169" s="99">
        <v>2008</v>
      </c>
      <c r="K169" s="111">
        <v>2011</v>
      </c>
      <c r="L169" s="99">
        <v>2011</v>
      </c>
      <c r="M169" s="112">
        <v>2011</v>
      </c>
      <c r="N169" s="99"/>
    </row>
    <row r="170" spans="1:14" hidden="1" x14ac:dyDescent="0.25">
      <c r="A170" s="27" t="s">
        <v>139</v>
      </c>
      <c r="B170" s="110">
        <v>0</v>
      </c>
      <c r="C170" s="110">
        <v>0</v>
      </c>
      <c r="D170" s="95">
        <v>0</v>
      </c>
      <c r="E170" s="95">
        <v>0</v>
      </c>
      <c r="F170" s="99">
        <v>0</v>
      </c>
      <c r="G170" s="99">
        <v>0</v>
      </c>
      <c r="H170" s="99">
        <v>0</v>
      </c>
      <c r="I170" s="99">
        <v>0</v>
      </c>
      <c r="J170" s="99">
        <v>0</v>
      </c>
      <c r="K170" s="99"/>
      <c r="L170" s="99"/>
      <c r="M170" s="99"/>
      <c r="N170" s="99"/>
    </row>
    <row r="171" spans="1:14" x14ac:dyDescent="0.25">
      <c r="A171" s="27" t="s">
        <v>140</v>
      </c>
      <c r="B171" s="99">
        <v>2</v>
      </c>
      <c r="C171" s="99">
        <v>2</v>
      </c>
      <c r="D171" s="99">
        <v>2</v>
      </c>
      <c r="E171" s="99">
        <v>2</v>
      </c>
      <c r="F171" s="99">
        <v>2</v>
      </c>
      <c r="G171" s="99">
        <v>2</v>
      </c>
      <c r="H171" s="99">
        <v>2</v>
      </c>
      <c r="I171" s="101">
        <v>2</v>
      </c>
      <c r="J171" s="99">
        <v>2</v>
      </c>
      <c r="K171" s="99">
        <v>2</v>
      </c>
      <c r="L171" s="99">
        <v>2</v>
      </c>
      <c r="M171" s="99">
        <v>2</v>
      </c>
      <c r="N171" s="99"/>
    </row>
    <row r="172" spans="1:14" x14ac:dyDescent="0.25">
      <c r="A172" s="27" t="s">
        <v>141</v>
      </c>
      <c r="B172" s="99">
        <v>2</v>
      </c>
      <c r="C172" s="99">
        <v>2</v>
      </c>
      <c r="D172" s="99">
        <v>2</v>
      </c>
      <c r="E172" s="99">
        <v>2</v>
      </c>
      <c r="F172" s="99">
        <v>2</v>
      </c>
      <c r="G172" s="99">
        <v>2</v>
      </c>
      <c r="H172" s="99">
        <v>2</v>
      </c>
      <c r="I172" s="101">
        <v>2</v>
      </c>
      <c r="J172" s="99">
        <v>2</v>
      </c>
      <c r="K172" s="99">
        <v>2</v>
      </c>
      <c r="L172" s="99">
        <v>2</v>
      </c>
      <c r="M172" s="99">
        <v>2</v>
      </c>
      <c r="N172" s="99"/>
    </row>
    <row r="173" spans="1:14" hidden="1" x14ac:dyDescent="0.25">
      <c r="A173" s="27" t="s">
        <v>142</v>
      </c>
      <c r="B173" s="99">
        <v>0</v>
      </c>
      <c r="C173" s="99">
        <v>0</v>
      </c>
      <c r="D173" s="99"/>
      <c r="E173" s="99"/>
      <c r="F173" s="99">
        <v>0</v>
      </c>
      <c r="G173" s="99">
        <v>0</v>
      </c>
      <c r="H173" s="99">
        <v>0</v>
      </c>
      <c r="I173" s="101">
        <v>0</v>
      </c>
      <c r="J173" s="99">
        <v>0</v>
      </c>
      <c r="K173" s="99"/>
      <c r="L173" s="99"/>
      <c r="M173" s="99"/>
      <c r="N173" s="99"/>
    </row>
    <row r="174" spans="1:14" x14ac:dyDescent="0.25">
      <c r="A174" s="47" t="s">
        <v>143</v>
      </c>
      <c r="B174" s="102">
        <f t="shared" ref="B174:E174" si="33">+B175+B176+B177+B178+B179</f>
        <v>2</v>
      </c>
      <c r="C174" s="102">
        <f t="shared" si="33"/>
        <v>2</v>
      </c>
      <c r="D174" s="102">
        <f t="shared" si="33"/>
        <v>2</v>
      </c>
      <c r="E174" s="102">
        <f t="shared" si="33"/>
        <v>2</v>
      </c>
      <c r="F174" s="102"/>
      <c r="G174" s="102"/>
      <c r="H174" s="102"/>
      <c r="I174" s="102"/>
      <c r="J174" s="102"/>
      <c r="K174" s="102"/>
      <c r="L174" s="102"/>
      <c r="M174" s="102"/>
      <c r="N174" s="113"/>
    </row>
    <row r="175" spans="1:14" hidden="1" x14ac:dyDescent="0.25">
      <c r="A175" s="27" t="s">
        <v>144</v>
      </c>
      <c r="B175" s="99">
        <v>0</v>
      </c>
      <c r="C175" s="99">
        <v>0</v>
      </c>
      <c r="D175" s="99">
        <v>0</v>
      </c>
      <c r="E175" s="99">
        <v>0</v>
      </c>
      <c r="F175" s="99">
        <v>0</v>
      </c>
      <c r="G175" s="99">
        <v>0</v>
      </c>
      <c r="H175" s="99">
        <v>0</v>
      </c>
      <c r="I175" s="101">
        <v>0</v>
      </c>
      <c r="J175" s="101">
        <v>0</v>
      </c>
      <c r="K175" s="99"/>
      <c r="L175" s="99"/>
      <c r="M175" s="99"/>
      <c r="N175" s="99"/>
    </row>
    <row r="176" spans="1:14" hidden="1" x14ac:dyDescent="0.25">
      <c r="A176" s="27" t="s">
        <v>145</v>
      </c>
      <c r="B176" s="99">
        <v>0</v>
      </c>
      <c r="C176" s="99">
        <v>0</v>
      </c>
      <c r="D176" s="99">
        <v>0</v>
      </c>
      <c r="E176" s="99">
        <v>0</v>
      </c>
      <c r="F176" s="99">
        <v>0</v>
      </c>
      <c r="G176" s="99">
        <v>0</v>
      </c>
      <c r="H176" s="99">
        <v>0</v>
      </c>
      <c r="I176" s="101">
        <v>0</v>
      </c>
      <c r="J176" s="101">
        <v>0</v>
      </c>
      <c r="K176" s="99"/>
      <c r="L176" s="99"/>
      <c r="M176" s="99"/>
      <c r="N176" s="99"/>
    </row>
    <row r="177" spans="1:14" x14ac:dyDescent="0.25">
      <c r="A177" s="27" t="s">
        <v>146</v>
      </c>
      <c r="B177" s="99">
        <v>2</v>
      </c>
      <c r="C177" s="99">
        <v>2</v>
      </c>
      <c r="D177" s="99">
        <v>2</v>
      </c>
      <c r="E177" s="99">
        <v>2</v>
      </c>
      <c r="F177" s="99">
        <v>2</v>
      </c>
      <c r="G177" s="99">
        <v>2</v>
      </c>
      <c r="H177" s="99">
        <v>2</v>
      </c>
      <c r="I177" s="101">
        <v>2</v>
      </c>
      <c r="J177" s="101">
        <v>2</v>
      </c>
      <c r="K177" s="99">
        <v>2</v>
      </c>
      <c r="L177" s="99">
        <v>2</v>
      </c>
      <c r="M177" s="99">
        <v>2</v>
      </c>
      <c r="N177" s="99"/>
    </row>
    <row r="178" spans="1:14" hidden="1" x14ac:dyDescent="0.25">
      <c r="A178" s="27" t="s">
        <v>147</v>
      </c>
      <c r="B178" s="99">
        <v>0</v>
      </c>
      <c r="C178" s="99">
        <v>0</v>
      </c>
      <c r="D178" s="99">
        <v>0</v>
      </c>
      <c r="E178" s="99">
        <v>0</v>
      </c>
      <c r="F178" s="99">
        <v>0</v>
      </c>
      <c r="G178" s="99">
        <v>0</v>
      </c>
      <c r="H178" s="99">
        <v>0</v>
      </c>
      <c r="I178" s="101">
        <v>0</v>
      </c>
      <c r="J178" s="101">
        <v>0</v>
      </c>
      <c r="K178" s="99"/>
      <c r="L178" s="99"/>
      <c r="M178" s="99"/>
      <c r="N178" s="99"/>
    </row>
    <row r="179" spans="1:14" hidden="1" x14ac:dyDescent="0.25">
      <c r="A179" s="27" t="s">
        <v>148</v>
      </c>
      <c r="B179" s="99">
        <v>0</v>
      </c>
      <c r="C179" s="99">
        <v>0</v>
      </c>
      <c r="D179" s="99">
        <v>0</v>
      </c>
      <c r="E179" s="99">
        <v>0</v>
      </c>
      <c r="F179" s="99">
        <v>0</v>
      </c>
      <c r="G179" s="99">
        <v>0</v>
      </c>
      <c r="H179" s="99">
        <v>0</v>
      </c>
      <c r="I179" s="101">
        <v>0</v>
      </c>
      <c r="J179" s="101">
        <v>0</v>
      </c>
      <c r="K179" s="99"/>
      <c r="L179" s="99"/>
      <c r="M179" s="99"/>
      <c r="N179" s="99"/>
    </row>
    <row r="180" spans="1:14" x14ac:dyDescent="0.25">
      <c r="A180" s="48" t="s">
        <v>149</v>
      </c>
      <c r="B180" s="100">
        <v>2</v>
      </c>
      <c r="C180" s="100">
        <v>2</v>
      </c>
      <c r="D180" s="100">
        <v>2</v>
      </c>
      <c r="E180" s="100">
        <v>2</v>
      </c>
      <c r="F180" s="100">
        <v>2</v>
      </c>
      <c r="G180" s="100">
        <v>2</v>
      </c>
      <c r="H180" s="100">
        <v>2</v>
      </c>
      <c r="I180" s="114">
        <v>2</v>
      </c>
      <c r="J180" s="114">
        <v>2</v>
      </c>
      <c r="K180" s="100">
        <v>2</v>
      </c>
      <c r="L180" s="100">
        <v>2</v>
      </c>
      <c r="M180" s="100">
        <v>2</v>
      </c>
      <c r="N180" s="100"/>
    </row>
    <row r="181" spans="1:14" hidden="1" x14ac:dyDescent="0.25">
      <c r="A181" s="28"/>
      <c r="B181" s="99"/>
      <c r="C181" s="99"/>
      <c r="D181" s="99"/>
      <c r="E181" s="99"/>
      <c r="F181" s="99">
        <v>0</v>
      </c>
      <c r="G181" s="99">
        <v>0</v>
      </c>
      <c r="H181" s="99">
        <v>0</v>
      </c>
      <c r="I181" s="101">
        <v>0</v>
      </c>
      <c r="J181" s="101">
        <v>0</v>
      </c>
      <c r="K181" s="99"/>
      <c r="L181" s="99"/>
      <c r="M181" s="99"/>
      <c r="N181" s="99"/>
    </row>
    <row r="182" spans="1:14" x14ac:dyDescent="0.25">
      <c r="A182" s="27" t="s">
        <v>150</v>
      </c>
      <c r="B182" s="99">
        <v>4</v>
      </c>
      <c r="C182" s="99">
        <v>4</v>
      </c>
      <c r="D182" s="99">
        <v>4</v>
      </c>
      <c r="E182" s="99">
        <v>4</v>
      </c>
      <c r="F182" s="99">
        <v>4</v>
      </c>
      <c r="G182" s="99">
        <v>4</v>
      </c>
      <c r="H182" s="99">
        <v>4</v>
      </c>
      <c r="I182" s="101">
        <v>4</v>
      </c>
      <c r="J182" s="99">
        <v>4</v>
      </c>
      <c r="K182" s="99">
        <v>4</v>
      </c>
      <c r="L182" s="99">
        <v>4</v>
      </c>
      <c r="M182" s="99">
        <v>4</v>
      </c>
      <c r="N182" s="99"/>
    </row>
    <row r="183" spans="1:14" ht="16.5" hidden="1" x14ac:dyDescent="0.25">
      <c r="A183" s="27" t="s">
        <v>151</v>
      </c>
      <c r="B183" s="99"/>
      <c r="C183" s="99"/>
      <c r="D183" s="99"/>
      <c r="E183" s="99"/>
      <c r="F183" s="99"/>
      <c r="G183" s="99"/>
      <c r="H183" s="99"/>
      <c r="I183" s="101"/>
      <c r="J183" s="99"/>
      <c r="K183" s="99"/>
      <c r="L183" s="99"/>
      <c r="M183" s="99"/>
      <c r="N183" s="99"/>
    </row>
    <row r="184" spans="1:14" hidden="1" x14ac:dyDescent="0.25">
      <c r="A184" s="49"/>
      <c r="B184" s="115"/>
      <c r="C184" s="115"/>
      <c r="D184" s="115"/>
      <c r="E184" s="115"/>
      <c r="F184" s="115"/>
      <c r="G184" s="115"/>
      <c r="H184" s="115"/>
      <c r="I184" s="115"/>
      <c r="J184" s="115"/>
      <c r="K184" s="115"/>
      <c r="L184" s="115"/>
      <c r="M184" s="115"/>
      <c r="N184" s="115"/>
    </row>
    <row r="185" spans="1:14" hidden="1" x14ac:dyDescent="0.25">
      <c r="A185" s="50"/>
      <c r="B185" s="115"/>
      <c r="C185" s="115"/>
      <c r="D185" s="115"/>
      <c r="E185" s="115"/>
      <c r="F185" s="115"/>
      <c r="G185" s="115"/>
      <c r="H185" s="116"/>
      <c r="I185" s="116"/>
      <c r="J185" s="116"/>
      <c r="K185" s="116"/>
      <c r="L185" s="116"/>
      <c r="M185" s="116"/>
      <c r="N185" s="116"/>
    </row>
    <row r="186" spans="1:14" x14ac:dyDescent="0.25">
      <c r="A186" s="22" t="s">
        <v>152</v>
      </c>
      <c r="B186" s="96">
        <f>+B187+B194+B195</f>
        <v>10</v>
      </c>
      <c r="C186" s="96">
        <f t="shared" ref="C186:G186" si="34">+C187+C194+C195</f>
        <v>10</v>
      </c>
      <c r="D186" s="96">
        <f t="shared" si="34"/>
        <v>11</v>
      </c>
      <c r="E186" s="96">
        <f t="shared" si="34"/>
        <v>11</v>
      </c>
      <c r="F186" s="96">
        <f t="shared" si="34"/>
        <v>10</v>
      </c>
      <c r="G186" s="96">
        <f t="shared" si="34"/>
        <v>10</v>
      </c>
      <c r="H186" s="96">
        <v>10</v>
      </c>
      <c r="I186" s="96">
        <v>10</v>
      </c>
      <c r="J186" s="96">
        <v>10</v>
      </c>
      <c r="K186" s="96"/>
      <c r="L186" s="96"/>
      <c r="M186" s="96"/>
      <c r="N186" s="96"/>
    </row>
    <row r="187" spans="1:14" ht="15.75" x14ac:dyDescent="0.25">
      <c r="A187" s="31" t="s">
        <v>153</v>
      </c>
      <c r="B187" s="98">
        <f>SUM(B188:B193)</f>
        <v>10</v>
      </c>
      <c r="C187" s="98">
        <f>SUM(C188:C193)</f>
        <v>10</v>
      </c>
      <c r="D187" s="98">
        <f>SUM(D188:D193)</f>
        <v>11</v>
      </c>
      <c r="E187" s="98">
        <f>SUM(E188:E193)</f>
        <v>11</v>
      </c>
      <c r="F187" s="98">
        <f t="shared" ref="F187:N187" si="35">SUM(F188:F193)</f>
        <v>10</v>
      </c>
      <c r="G187" s="98">
        <f t="shared" si="35"/>
        <v>10</v>
      </c>
      <c r="H187" s="98">
        <f t="shared" si="35"/>
        <v>10</v>
      </c>
      <c r="I187" s="98">
        <f t="shared" si="35"/>
        <v>10</v>
      </c>
      <c r="J187" s="98">
        <v>10</v>
      </c>
      <c r="K187" s="98">
        <f t="shared" si="35"/>
        <v>10</v>
      </c>
      <c r="L187" s="98">
        <f t="shared" si="35"/>
        <v>10</v>
      </c>
      <c r="M187" s="98">
        <f t="shared" si="35"/>
        <v>10</v>
      </c>
      <c r="N187" s="98">
        <f t="shared" si="35"/>
        <v>0</v>
      </c>
    </row>
    <row r="188" spans="1:14" x14ac:dyDescent="0.25">
      <c r="A188" s="13" t="s">
        <v>154</v>
      </c>
      <c r="B188" s="99">
        <v>4</v>
      </c>
      <c r="C188" s="99">
        <v>4</v>
      </c>
      <c r="D188" s="99">
        <v>5</v>
      </c>
      <c r="E188" s="99">
        <v>5</v>
      </c>
      <c r="F188" s="99">
        <v>4</v>
      </c>
      <c r="G188" s="99">
        <v>4</v>
      </c>
      <c r="H188" s="99">
        <v>4</v>
      </c>
      <c r="I188" s="99">
        <v>4</v>
      </c>
      <c r="J188" s="99">
        <v>4</v>
      </c>
      <c r="K188" s="99">
        <v>4</v>
      </c>
      <c r="L188" s="99">
        <v>4</v>
      </c>
      <c r="M188" s="99">
        <v>4</v>
      </c>
      <c r="N188" s="99"/>
    </row>
    <row r="189" spans="1:14" hidden="1" x14ac:dyDescent="0.25">
      <c r="A189" s="13" t="s">
        <v>155</v>
      </c>
      <c r="B189" s="99">
        <v>0</v>
      </c>
      <c r="C189" s="99">
        <v>0</v>
      </c>
      <c r="D189" s="99">
        <v>0</v>
      </c>
      <c r="E189" s="99">
        <v>0</v>
      </c>
      <c r="F189" s="99">
        <v>0</v>
      </c>
      <c r="G189" s="99">
        <v>0</v>
      </c>
      <c r="H189" s="99">
        <v>0</v>
      </c>
      <c r="I189" s="99">
        <v>0</v>
      </c>
      <c r="J189" s="99">
        <v>0</v>
      </c>
      <c r="K189" s="99"/>
      <c r="L189" s="99"/>
      <c r="M189" s="101"/>
      <c r="N189" s="99"/>
    </row>
    <row r="190" spans="1:14" hidden="1" x14ac:dyDescent="0.25">
      <c r="A190" s="13" t="s">
        <v>156</v>
      </c>
      <c r="B190" s="99">
        <v>0</v>
      </c>
      <c r="C190" s="99">
        <v>0</v>
      </c>
      <c r="D190" s="99">
        <v>0</v>
      </c>
      <c r="E190" s="99">
        <v>0</v>
      </c>
      <c r="F190" s="99">
        <v>0</v>
      </c>
      <c r="G190" s="99">
        <v>0</v>
      </c>
      <c r="H190" s="99">
        <v>0</v>
      </c>
      <c r="I190" s="99">
        <v>0</v>
      </c>
      <c r="J190" s="99">
        <v>0</v>
      </c>
      <c r="K190" s="99"/>
      <c r="L190" s="99"/>
      <c r="M190" s="101"/>
      <c r="N190" s="99"/>
    </row>
    <row r="191" spans="1:14" hidden="1" x14ac:dyDescent="0.25">
      <c r="A191" s="13" t="s">
        <v>155</v>
      </c>
      <c r="B191" s="99">
        <v>0</v>
      </c>
      <c r="C191" s="99">
        <v>0</v>
      </c>
      <c r="D191" s="99">
        <v>0</v>
      </c>
      <c r="E191" s="99">
        <v>0</v>
      </c>
      <c r="F191" s="99">
        <v>0</v>
      </c>
      <c r="G191" s="99">
        <v>0</v>
      </c>
      <c r="H191" s="99">
        <v>0</v>
      </c>
      <c r="I191" s="99">
        <v>0</v>
      </c>
      <c r="J191" s="99">
        <v>0</v>
      </c>
      <c r="K191" s="99"/>
      <c r="L191" s="99"/>
      <c r="M191" s="101"/>
      <c r="N191" s="99"/>
    </row>
    <row r="192" spans="1:14" x14ac:dyDescent="0.25">
      <c r="A192" s="13" t="s">
        <v>157</v>
      </c>
      <c r="B192" s="99">
        <v>6</v>
      </c>
      <c r="C192" s="99">
        <v>6</v>
      </c>
      <c r="D192" s="99">
        <v>6</v>
      </c>
      <c r="E192" s="99">
        <v>6</v>
      </c>
      <c r="F192" s="99">
        <v>6</v>
      </c>
      <c r="G192" s="99">
        <v>6</v>
      </c>
      <c r="H192" s="99">
        <v>6</v>
      </c>
      <c r="I192" s="99">
        <v>6</v>
      </c>
      <c r="J192" s="99">
        <v>6</v>
      </c>
      <c r="K192" s="99">
        <v>6</v>
      </c>
      <c r="L192" s="99">
        <v>6</v>
      </c>
      <c r="M192" s="101">
        <v>6</v>
      </c>
      <c r="N192" s="99"/>
    </row>
    <row r="193" spans="1:14" hidden="1" x14ac:dyDescent="0.25">
      <c r="A193" s="13" t="s">
        <v>155</v>
      </c>
      <c r="B193" s="99">
        <v>0</v>
      </c>
      <c r="C193" s="99">
        <v>0</v>
      </c>
      <c r="D193" s="99">
        <v>0</v>
      </c>
      <c r="E193" s="99">
        <v>0</v>
      </c>
      <c r="F193" s="99">
        <v>0</v>
      </c>
      <c r="G193" s="99">
        <v>0</v>
      </c>
      <c r="H193" s="99">
        <v>0</v>
      </c>
      <c r="I193" s="99">
        <v>0</v>
      </c>
      <c r="J193" s="99">
        <v>0</v>
      </c>
      <c r="K193" s="99"/>
      <c r="L193" s="99"/>
      <c r="M193" s="101"/>
      <c r="N193" s="99"/>
    </row>
    <row r="194" spans="1:14" ht="15.75" hidden="1" x14ac:dyDescent="0.25">
      <c r="A194" s="51" t="s">
        <v>158</v>
      </c>
      <c r="B194" s="99">
        <v>0</v>
      </c>
      <c r="C194" s="99">
        <v>0</v>
      </c>
      <c r="D194" s="99">
        <v>0</v>
      </c>
      <c r="E194" s="99">
        <v>0</v>
      </c>
      <c r="F194" s="99">
        <v>0</v>
      </c>
      <c r="G194" s="99">
        <v>0</v>
      </c>
      <c r="H194" s="99">
        <v>0</v>
      </c>
      <c r="I194" s="99">
        <v>0</v>
      </c>
      <c r="J194" s="99">
        <v>0</v>
      </c>
      <c r="K194" s="99"/>
      <c r="L194" s="99"/>
      <c r="M194" s="101"/>
      <c r="N194" s="99"/>
    </row>
    <row r="195" spans="1:14" hidden="1" x14ac:dyDescent="0.25">
      <c r="A195" s="14" t="s">
        <v>159</v>
      </c>
      <c r="B195" s="99">
        <v>0</v>
      </c>
      <c r="C195" s="99">
        <v>0</v>
      </c>
      <c r="D195" s="99">
        <v>0</v>
      </c>
      <c r="E195" s="99">
        <v>0</v>
      </c>
      <c r="F195" s="99">
        <v>0</v>
      </c>
      <c r="G195" s="99">
        <v>0</v>
      </c>
      <c r="H195" s="99">
        <v>0</v>
      </c>
      <c r="I195" s="99">
        <v>0</v>
      </c>
      <c r="J195" s="99">
        <v>0</v>
      </c>
      <c r="K195" s="99"/>
      <c r="L195" s="99"/>
      <c r="M195" s="99"/>
      <c r="N195" s="99"/>
    </row>
    <row r="196" spans="1:14" hidden="1" x14ac:dyDescent="0.25">
      <c r="A196" s="52"/>
      <c r="B196" s="117"/>
      <c r="C196" s="117"/>
      <c r="D196" s="117"/>
      <c r="E196" s="117"/>
      <c r="F196" s="117"/>
      <c r="G196" s="117"/>
      <c r="H196" s="117"/>
      <c r="I196" s="118"/>
      <c r="J196" s="117"/>
      <c r="K196" s="117"/>
      <c r="L196" s="117"/>
      <c r="M196" s="117"/>
      <c r="N196" s="117"/>
    </row>
    <row r="197" spans="1:14" x14ac:dyDescent="0.25">
      <c r="A197" s="22" t="s">
        <v>160</v>
      </c>
      <c r="B197" s="119"/>
      <c r="C197" s="119"/>
      <c r="D197" s="119"/>
      <c r="E197" s="119"/>
      <c r="F197" s="119"/>
      <c r="G197" s="119"/>
      <c r="H197" s="119"/>
      <c r="I197" s="120"/>
      <c r="J197" s="119"/>
      <c r="K197" s="119"/>
      <c r="L197" s="121"/>
      <c r="M197" s="119"/>
      <c r="N197" s="119"/>
    </row>
    <row r="198" spans="1:14" x14ac:dyDescent="0.25">
      <c r="A198" s="27" t="s">
        <v>161</v>
      </c>
      <c r="B198" s="99">
        <v>3</v>
      </c>
      <c r="C198" s="99">
        <v>3</v>
      </c>
      <c r="D198" s="99">
        <v>3</v>
      </c>
      <c r="E198" s="99">
        <v>3</v>
      </c>
      <c r="F198" s="99">
        <v>3</v>
      </c>
      <c r="G198" s="99">
        <v>3</v>
      </c>
      <c r="H198" s="111">
        <v>3</v>
      </c>
      <c r="I198" s="111">
        <v>3</v>
      </c>
      <c r="J198" s="111">
        <v>3</v>
      </c>
      <c r="K198" s="122">
        <v>3</v>
      </c>
      <c r="L198" s="122">
        <v>3</v>
      </c>
      <c r="M198" s="112">
        <v>3</v>
      </c>
      <c r="N198" s="99"/>
    </row>
    <row r="199" spans="1:14" x14ac:dyDescent="0.25">
      <c r="A199" s="27" t="s">
        <v>162</v>
      </c>
      <c r="B199" s="99">
        <v>2</v>
      </c>
      <c r="C199" s="99">
        <v>5</v>
      </c>
      <c r="D199" s="99">
        <v>6</v>
      </c>
      <c r="E199" s="99">
        <v>6</v>
      </c>
      <c r="F199" s="99">
        <v>2</v>
      </c>
      <c r="G199" s="99">
        <v>0</v>
      </c>
      <c r="H199" s="122">
        <v>1</v>
      </c>
      <c r="I199" s="122">
        <v>4</v>
      </c>
      <c r="J199" s="111">
        <v>5</v>
      </c>
      <c r="K199" s="122">
        <v>2</v>
      </c>
      <c r="L199" s="122">
        <v>4</v>
      </c>
      <c r="M199" s="112">
        <v>7</v>
      </c>
      <c r="N199" s="99"/>
    </row>
    <row r="200" spans="1:14" x14ac:dyDescent="0.25">
      <c r="A200" s="27" t="s">
        <v>163</v>
      </c>
      <c r="B200" s="99">
        <v>2</v>
      </c>
      <c r="C200" s="99">
        <v>5</v>
      </c>
      <c r="D200" s="99">
        <v>6</v>
      </c>
      <c r="E200" s="99">
        <v>6</v>
      </c>
      <c r="F200" s="99">
        <v>2</v>
      </c>
      <c r="G200" s="99">
        <v>0</v>
      </c>
      <c r="H200" s="122">
        <v>1</v>
      </c>
      <c r="I200" s="122">
        <v>4</v>
      </c>
      <c r="J200" s="111">
        <v>5</v>
      </c>
      <c r="K200" s="122">
        <v>2</v>
      </c>
      <c r="L200" s="122">
        <v>4</v>
      </c>
      <c r="M200" s="112">
        <v>7</v>
      </c>
      <c r="N200" s="99"/>
    </row>
    <row r="201" spans="1:14" x14ac:dyDescent="0.25">
      <c r="A201" s="27" t="s">
        <v>164</v>
      </c>
      <c r="B201" s="99">
        <v>328</v>
      </c>
      <c r="C201" s="99">
        <v>349</v>
      </c>
      <c r="D201" s="99">
        <v>316</v>
      </c>
      <c r="E201" s="99">
        <v>159</v>
      </c>
      <c r="F201" s="99">
        <v>248</v>
      </c>
      <c r="G201" s="99">
        <v>97</v>
      </c>
      <c r="H201" s="111">
        <v>105</v>
      </c>
      <c r="I201" s="111">
        <v>53</v>
      </c>
      <c r="J201" s="111">
        <v>62</v>
      </c>
      <c r="K201" s="122">
        <v>224</v>
      </c>
      <c r="L201" s="111">
        <v>551</v>
      </c>
      <c r="M201" s="112">
        <v>580</v>
      </c>
      <c r="N201" s="99"/>
    </row>
    <row r="202" spans="1:14" x14ac:dyDescent="0.25">
      <c r="A202" s="27" t="s">
        <v>165</v>
      </c>
      <c r="B202" s="99">
        <v>8</v>
      </c>
      <c r="C202" s="99">
        <v>12</v>
      </c>
      <c r="D202" s="99">
        <v>15</v>
      </c>
      <c r="E202" s="99">
        <v>10</v>
      </c>
      <c r="F202" s="99">
        <v>8</v>
      </c>
      <c r="G202" s="99">
        <v>11</v>
      </c>
      <c r="H202" s="111">
        <v>14</v>
      </c>
      <c r="I202" s="122">
        <v>13</v>
      </c>
      <c r="J202" s="111">
        <v>17</v>
      </c>
      <c r="K202" s="122">
        <v>15</v>
      </c>
      <c r="L202" s="122">
        <v>10</v>
      </c>
      <c r="M202" s="112">
        <v>17</v>
      </c>
      <c r="N202" s="99"/>
    </row>
    <row r="203" spans="1:14" x14ac:dyDescent="0.25">
      <c r="A203" s="27" t="s">
        <v>166</v>
      </c>
      <c r="B203" s="99">
        <v>8</v>
      </c>
      <c r="C203" s="99">
        <v>12</v>
      </c>
      <c r="D203" s="99">
        <v>15</v>
      </c>
      <c r="E203" s="99">
        <v>10</v>
      </c>
      <c r="F203" s="99">
        <v>8</v>
      </c>
      <c r="G203" s="99">
        <v>11</v>
      </c>
      <c r="H203" s="111">
        <v>14</v>
      </c>
      <c r="I203" s="122">
        <v>13</v>
      </c>
      <c r="J203" s="111">
        <v>17</v>
      </c>
      <c r="K203" s="122">
        <v>15</v>
      </c>
      <c r="L203" s="122">
        <v>10</v>
      </c>
      <c r="M203" s="112">
        <v>17</v>
      </c>
      <c r="N203" s="99"/>
    </row>
    <row r="204" spans="1:14" x14ac:dyDescent="0.25">
      <c r="A204" s="27" t="s">
        <v>167</v>
      </c>
      <c r="B204" s="99">
        <v>2256</v>
      </c>
      <c r="C204" s="99">
        <v>2263</v>
      </c>
      <c r="D204" s="99">
        <v>2270</v>
      </c>
      <c r="E204" s="99">
        <v>2273</v>
      </c>
      <c r="F204" s="99">
        <v>2273</v>
      </c>
      <c r="G204" s="99">
        <v>2277</v>
      </c>
      <c r="H204" s="111">
        <v>2279</v>
      </c>
      <c r="I204" s="111">
        <v>2283</v>
      </c>
      <c r="J204" s="111">
        <v>2282</v>
      </c>
      <c r="K204" s="122">
        <v>2288</v>
      </c>
      <c r="L204" s="111">
        <v>2292</v>
      </c>
      <c r="M204" s="112">
        <v>2295</v>
      </c>
      <c r="N204" s="99"/>
    </row>
    <row r="205" spans="1:14" hidden="1" x14ac:dyDescent="0.25">
      <c r="A205" s="53" t="s">
        <v>168</v>
      </c>
      <c r="B205" s="123">
        <v>0</v>
      </c>
      <c r="C205" s="123">
        <v>0</v>
      </c>
      <c r="D205" s="123"/>
      <c r="E205" s="123"/>
      <c r="F205" s="123"/>
      <c r="G205" s="123"/>
      <c r="H205" s="124"/>
      <c r="I205" s="124"/>
      <c r="J205" s="124"/>
      <c r="K205" s="124"/>
      <c r="L205" s="124"/>
      <c r="M205" s="125"/>
      <c r="N205" s="123"/>
    </row>
  </sheetData>
  <mergeCells count="5">
    <mergeCell ref="A1:N1"/>
    <mergeCell ref="A3:N3"/>
    <mergeCell ref="A4:N4"/>
    <mergeCell ref="A6:N6"/>
    <mergeCell ref="A7:N7"/>
  </mergeCells>
  <pageMargins left="0.7" right="0.7" top="0.75" bottom="0.75" header="0.3" footer="0.3"/>
  <pageSetup paperSize="9" scale="28" orientation="portrait" horizontalDpi="4294967295" verticalDpi="4294967295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</dc:creator>
  <cp:lastModifiedBy>Conta</cp:lastModifiedBy>
  <cp:lastPrinted>2023-02-01T23:16:08Z</cp:lastPrinted>
  <dcterms:created xsi:type="dcterms:W3CDTF">2023-02-01T23:06:58Z</dcterms:created>
  <dcterms:modified xsi:type="dcterms:W3CDTF">2023-02-01T23:16:22Z</dcterms:modified>
</cp:coreProperties>
</file>